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15" windowHeight="8910" activeTab="6"/>
  </bookViews>
  <sheets>
    <sheet name="Gutpunkte" sheetId="7" r:id="rId1"/>
    <sheet name="KT Meister, Ausz." sheetId="5" r:id="rId2"/>
    <sheet name="Rangliste" sheetId="9" r:id="rId3"/>
    <sheet name="Finalquali" sheetId="2" r:id="rId4"/>
    <sheet name="Rangliste ab 9.Rang" sheetId="1" r:id="rId5"/>
    <sheet name="Gruppen A" sheetId="3" r:id="rId6"/>
    <sheet name="Gruppen B" sheetId="6" r:id="rId7"/>
  </sheets>
  <externalReferences>
    <externalReference r:id="rId8"/>
  </externalReferences>
  <definedNames>
    <definedName name="_xlnm.Print_Area" localSheetId="3">Finalquali!$B$1:$U$53</definedName>
    <definedName name="_xlnm.Print_Area" localSheetId="5">'Gruppen A'!$B$1:$S$66</definedName>
    <definedName name="_xlnm.Print_Area" localSheetId="6">'Gruppen B'!$B$1:$S$50</definedName>
    <definedName name="_xlnm.Print_Area" localSheetId="2">Rangliste!$A$1:$O$61</definedName>
    <definedName name="_xlnm.Print_Area" localSheetId="4">'Rangliste ab 9.Rang'!$B$1:$T$65</definedName>
    <definedName name="_xlnm.Print_Titles" localSheetId="4">'Rangliste ab 9.Rang'!$2:$6</definedName>
  </definedNames>
  <calcPr calcId="145621"/>
</workbook>
</file>

<file path=xl/calcChain.xml><?xml version="1.0" encoding="utf-8"?>
<calcChain xmlns="http://schemas.openxmlformats.org/spreadsheetml/2006/main">
  <c r="F48" i="9" l="1"/>
  <c r="E48" i="9"/>
  <c r="M47" i="9"/>
  <c r="L47" i="9"/>
  <c r="K47" i="9"/>
  <c r="K45" i="9" s="1"/>
  <c r="J47" i="9"/>
  <c r="I47" i="9"/>
  <c r="I45" i="9" s="1"/>
  <c r="H47" i="9"/>
  <c r="G47" i="9"/>
  <c r="F47" i="9"/>
  <c r="E47" i="9"/>
  <c r="M46" i="9"/>
  <c r="L46" i="9"/>
  <c r="K46" i="9"/>
  <c r="J46" i="9"/>
  <c r="J45" i="9" s="1"/>
  <c r="I46" i="9"/>
  <c r="H46" i="9"/>
  <c r="G46" i="9"/>
  <c r="F46" i="9"/>
  <c r="F45" i="9" s="1"/>
  <c r="E46" i="9"/>
  <c r="L45" i="9"/>
  <c r="H45" i="9"/>
  <c r="D45" i="9"/>
  <c r="C45" i="9"/>
  <c r="B45" i="9"/>
  <c r="F43" i="9"/>
  <c r="E43" i="9"/>
  <c r="E40" i="9" s="1"/>
  <c r="M42" i="9"/>
  <c r="L42" i="9"/>
  <c r="K42" i="9"/>
  <c r="J42" i="9"/>
  <c r="I42" i="9"/>
  <c r="H42" i="9"/>
  <c r="G42" i="9"/>
  <c r="F42" i="9"/>
  <c r="E42" i="9"/>
  <c r="M41" i="9"/>
  <c r="M40" i="9" s="1"/>
  <c r="L41" i="9"/>
  <c r="K41" i="9"/>
  <c r="J41" i="9"/>
  <c r="J40" i="9" s="1"/>
  <c r="I41" i="9"/>
  <c r="I40" i="9" s="1"/>
  <c r="H41" i="9"/>
  <c r="G41" i="9"/>
  <c r="F41" i="9"/>
  <c r="E41" i="9"/>
  <c r="K40" i="9"/>
  <c r="G40" i="9"/>
  <c r="D40" i="9"/>
  <c r="C40" i="9"/>
  <c r="B40" i="9"/>
  <c r="F38" i="9"/>
  <c r="E38" i="9"/>
  <c r="M37" i="9"/>
  <c r="L37" i="9"/>
  <c r="L35" i="9" s="1"/>
  <c r="K37" i="9"/>
  <c r="J37" i="9"/>
  <c r="I37" i="9"/>
  <c r="I35" i="9" s="1"/>
  <c r="H37" i="9"/>
  <c r="G37" i="9"/>
  <c r="F37" i="9"/>
  <c r="E37" i="9"/>
  <c r="M36" i="9"/>
  <c r="L36" i="9"/>
  <c r="K36" i="9"/>
  <c r="K35" i="9" s="1"/>
  <c r="J36" i="9"/>
  <c r="J35" i="9" s="1"/>
  <c r="I36" i="9"/>
  <c r="H36" i="9"/>
  <c r="G36" i="9"/>
  <c r="F36" i="9"/>
  <c r="E36" i="9"/>
  <c r="H35" i="9"/>
  <c r="D35" i="9"/>
  <c r="C35" i="9"/>
  <c r="B35" i="9"/>
  <c r="F33" i="9"/>
  <c r="E33" i="9"/>
  <c r="M32" i="9"/>
  <c r="M30" i="9" s="1"/>
  <c r="L32" i="9"/>
  <c r="K32" i="9"/>
  <c r="J32" i="9"/>
  <c r="I32" i="9"/>
  <c r="I30" i="9" s="1"/>
  <c r="H32" i="9"/>
  <c r="H30" i="9" s="1"/>
  <c r="G32" i="9"/>
  <c r="F32" i="9"/>
  <c r="E32" i="9"/>
  <c r="E30" i="9" s="1"/>
  <c r="M31" i="9"/>
  <c r="L31" i="9"/>
  <c r="K31" i="9"/>
  <c r="K30" i="9" s="1"/>
  <c r="J31" i="9"/>
  <c r="I31" i="9"/>
  <c r="H31" i="9"/>
  <c r="G31" i="9"/>
  <c r="F31" i="9"/>
  <c r="E31" i="9"/>
  <c r="D30" i="9"/>
  <c r="C30" i="9"/>
  <c r="B30" i="9"/>
  <c r="F28" i="9"/>
  <c r="E28" i="9"/>
  <c r="M27" i="9"/>
  <c r="L27" i="9"/>
  <c r="K27" i="9"/>
  <c r="K25" i="9" s="1"/>
  <c r="J27" i="9"/>
  <c r="I27" i="9"/>
  <c r="I25" i="9" s="1"/>
  <c r="H27" i="9"/>
  <c r="G27" i="9"/>
  <c r="G25" i="9" s="1"/>
  <c r="F27" i="9"/>
  <c r="E27" i="9"/>
  <c r="M26" i="9"/>
  <c r="L26" i="9"/>
  <c r="K26" i="9"/>
  <c r="J26" i="9"/>
  <c r="J25" i="9" s="1"/>
  <c r="I26" i="9"/>
  <c r="H26" i="9"/>
  <c r="H25" i="9" s="1"/>
  <c r="G26" i="9"/>
  <c r="F26" i="9"/>
  <c r="F25" i="9" s="1"/>
  <c r="E26" i="9"/>
  <c r="L25" i="9"/>
  <c r="D25" i="9"/>
  <c r="C25" i="9"/>
  <c r="B25" i="9"/>
  <c r="F23" i="9"/>
  <c r="E23" i="9"/>
  <c r="M22" i="9"/>
  <c r="L22" i="9"/>
  <c r="L20" i="9" s="1"/>
  <c r="K22" i="9"/>
  <c r="J22" i="9"/>
  <c r="I22" i="9"/>
  <c r="H22" i="9"/>
  <c r="G22" i="9"/>
  <c r="F22" i="9"/>
  <c r="F20" i="9" s="1"/>
  <c r="E22" i="9"/>
  <c r="M21" i="9"/>
  <c r="M20" i="9" s="1"/>
  <c r="L21" i="9"/>
  <c r="K21" i="9"/>
  <c r="J21" i="9"/>
  <c r="I21" i="9"/>
  <c r="H21" i="9"/>
  <c r="G21" i="9"/>
  <c r="G20" i="9" s="1"/>
  <c r="F21" i="9"/>
  <c r="E21" i="9"/>
  <c r="E20" i="9" s="1"/>
  <c r="K20" i="9"/>
  <c r="I20" i="9"/>
  <c r="D20" i="9"/>
  <c r="C20" i="9"/>
  <c r="B20" i="9"/>
  <c r="F18" i="9"/>
  <c r="E18" i="9"/>
  <c r="M17" i="9"/>
  <c r="M15" i="9" s="1"/>
  <c r="L17" i="9"/>
  <c r="K17" i="9"/>
  <c r="J17" i="9"/>
  <c r="I17" i="9"/>
  <c r="H17" i="9"/>
  <c r="H15" i="9" s="1"/>
  <c r="G17" i="9"/>
  <c r="F17" i="9"/>
  <c r="E17" i="9"/>
  <c r="E15" i="9" s="1"/>
  <c r="M16" i="9"/>
  <c r="L16" i="9"/>
  <c r="K16" i="9"/>
  <c r="J16" i="9"/>
  <c r="J15" i="9" s="1"/>
  <c r="I16" i="9"/>
  <c r="H16" i="9"/>
  <c r="G16" i="9"/>
  <c r="F16" i="9"/>
  <c r="F15" i="9" s="1"/>
  <c r="E16" i="9"/>
  <c r="L15" i="9"/>
  <c r="D15" i="9"/>
  <c r="C15" i="9"/>
  <c r="B15" i="9"/>
  <c r="F13" i="9"/>
  <c r="E13" i="9"/>
  <c r="M12" i="9"/>
  <c r="L12" i="9"/>
  <c r="K12" i="9"/>
  <c r="K10" i="9" s="1"/>
  <c r="J12" i="9"/>
  <c r="I12" i="9"/>
  <c r="H12" i="9"/>
  <c r="H10" i="9" s="1"/>
  <c r="G12" i="9"/>
  <c r="F12" i="9"/>
  <c r="E12" i="9"/>
  <c r="M11" i="9"/>
  <c r="L11" i="9"/>
  <c r="K11" i="9"/>
  <c r="J11" i="9"/>
  <c r="I11" i="9"/>
  <c r="I10" i="9" s="1"/>
  <c r="H11" i="9"/>
  <c r="G11" i="9"/>
  <c r="F11" i="9"/>
  <c r="E11" i="9"/>
  <c r="E10" i="9" s="1"/>
  <c r="M10" i="9"/>
  <c r="G10" i="9"/>
  <c r="D10" i="9"/>
  <c r="C10" i="9"/>
  <c r="B10" i="9"/>
  <c r="J7" i="9"/>
  <c r="D4" i="9"/>
  <c r="G35" i="9" l="1"/>
  <c r="L40" i="9"/>
  <c r="J20" i="9"/>
  <c r="L10" i="9"/>
  <c r="I15" i="9"/>
  <c r="F40" i="9"/>
  <c r="N40" i="9" s="1"/>
  <c r="F10" i="9"/>
  <c r="N10" i="9" s="1"/>
  <c r="K15" i="9"/>
  <c r="J30" i="9"/>
  <c r="H20" i="9"/>
  <c r="N20" i="9" s="1"/>
  <c r="E25" i="9"/>
  <c r="N25" i="9" s="1"/>
  <c r="M25" i="9"/>
  <c r="L30" i="9"/>
  <c r="H40" i="9"/>
  <c r="E45" i="9"/>
  <c r="M45" i="9"/>
  <c r="J10" i="9"/>
  <c r="G15" i="9"/>
  <c r="G30" i="9"/>
  <c r="N30" i="9" s="1"/>
  <c r="F30" i="9"/>
  <c r="F35" i="9"/>
  <c r="E35" i="9"/>
  <c r="N35" i="9" s="1"/>
  <c r="M35" i="9"/>
  <c r="G45" i="9"/>
  <c r="N15" i="9"/>
  <c r="M20" i="1"/>
  <c r="O39" i="6"/>
  <c r="N39" i="6"/>
  <c r="L39" i="6"/>
  <c r="K39" i="6"/>
  <c r="I39" i="6"/>
  <c r="H39" i="6"/>
  <c r="G39" i="6"/>
  <c r="E39" i="6"/>
  <c r="D39" i="6"/>
  <c r="C39" i="6"/>
  <c r="O38" i="6"/>
  <c r="N38" i="6"/>
  <c r="L38" i="6"/>
  <c r="K38" i="6"/>
  <c r="I38" i="6"/>
  <c r="H38" i="6"/>
  <c r="G38" i="6"/>
  <c r="E38" i="6"/>
  <c r="D38" i="6"/>
  <c r="C38" i="6"/>
  <c r="G60" i="1"/>
  <c r="G21" i="1"/>
  <c r="AA50" i="7"/>
  <c r="AB50" i="7" s="1"/>
  <c r="AA46" i="7"/>
  <c r="AB46" i="7" s="1"/>
  <c r="AA77" i="7"/>
  <c r="AB77" i="7" s="1"/>
  <c r="AA9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7" i="7"/>
  <c r="AA48" i="7"/>
  <c r="AA49" i="7"/>
  <c r="AA51" i="7"/>
  <c r="AA52" i="7"/>
  <c r="AA55" i="7"/>
  <c r="AA56" i="7"/>
  <c r="AA57" i="7"/>
  <c r="AA58" i="7"/>
  <c r="AA59" i="7"/>
  <c r="AA60" i="7"/>
  <c r="AA61" i="7"/>
  <c r="AA62" i="7"/>
  <c r="AA65" i="7"/>
  <c r="AA66" i="7"/>
  <c r="AA67" i="7"/>
  <c r="AA68" i="7"/>
  <c r="AA69" i="7"/>
  <c r="AA70" i="7"/>
  <c r="AA71" i="7"/>
  <c r="AA74" i="7"/>
  <c r="AA75" i="7"/>
  <c r="AA76" i="7"/>
  <c r="AA78" i="7"/>
  <c r="AA79" i="7"/>
  <c r="AA80" i="7"/>
  <c r="AA81" i="7"/>
  <c r="AA82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9" i="7"/>
  <c r="AA120" i="7"/>
  <c r="AA123" i="7"/>
  <c r="AA124" i="7"/>
  <c r="AA125" i="7"/>
  <c r="AA126" i="7"/>
  <c r="AA127" i="7"/>
  <c r="AA128" i="7"/>
  <c r="AA129" i="7"/>
  <c r="AA130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7" i="7"/>
  <c r="AA148" i="7"/>
  <c r="AA149" i="7"/>
  <c r="AA150" i="7"/>
  <c r="AA151" i="7"/>
  <c r="AA152" i="7"/>
  <c r="AA153" i="7"/>
  <c r="AA154" i="7"/>
  <c r="AA155" i="7"/>
  <c r="AA156" i="7"/>
  <c r="AA159" i="7"/>
  <c r="AA160" i="7"/>
  <c r="AA161" i="7"/>
  <c r="AA162" i="7"/>
  <c r="AA163" i="7"/>
  <c r="AA164" i="7"/>
  <c r="AA165" i="7"/>
  <c r="AA166" i="7"/>
  <c r="AA167" i="7"/>
  <c r="AA168" i="7"/>
  <c r="AA169" i="7"/>
  <c r="AA170" i="7"/>
  <c r="AA171" i="7"/>
  <c r="AA172" i="7"/>
  <c r="AA173" i="7"/>
  <c r="AA174" i="7"/>
  <c r="AA175" i="7"/>
  <c r="AA176" i="7"/>
  <c r="AA179" i="7"/>
  <c r="AA182" i="7"/>
  <c r="AA185" i="7"/>
  <c r="AA188" i="7"/>
  <c r="AA189" i="7"/>
  <c r="AA190" i="7"/>
  <c r="AA191" i="7"/>
  <c r="AA192" i="7"/>
  <c r="AA193" i="7"/>
  <c r="AA194" i="7"/>
  <c r="AA195" i="7"/>
  <c r="AA196" i="7"/>
  <c r="AA199" i="7"/>
  <c r="AA200" i="7"/>
  <c r="AA201" i="7"/>
  <c r="AA202" i="7"/>
  <c r="AA203" i="7"/>
  <c r="AA204" i="7"/>
  <c r="AA207" i="7"/>
  <c r="AA208" i="7"/>
  <c r="AA209" i="7"/>
  <c r="AA210" i="7"/>
  <c r="AA211" i="7"/>
  <c r="AA212" i="7"/>
  <c r="AA213" i="7"/>
  <c r="AA216" i="7"/>
  <c r="AA217" i="7"/>
  <c r="AA218" i="7"/>
  <c r="AA219" i="7"/>
  <c r="AA220" i="7"/>
  <c r="AA221" i="7"/>
  <c r="AA222" i="7"/>
  <c r="AA223" i="7"/>
  <c r="AA226" i="7"/>
  <c r="AA227" i="7"/>
  <c r="AA228" i="7"/>
  <c r="AA229" i="7"/>
  <c r="AA230" i="7"/>
  <c r="AA231" i="7"/>
  <c r="AA232" i="7"/>
  <c r="AA233" i="7"/>
  <c r="AA234" i="7"/>
  <c r="AA239" i="7"/>
  <c r="AA240" i="7"/>
  <c r="AA241" i="7"/>
  <c r="AA242" i="7"/>
  <c r="AA243" i="7"/>
  <c r="AA244" i="7"/>
  <c r="AA247" i="7"/>
  <c r="AA248" i="7"/>
  <c r="AA249" i="7"/>
  <c r="AA250" i="7"/>
  <c r="AA251" i="7"/>
  <c r="AA252" i="7"/>
  <c r="AA253" i="7"/>
  <c r="AA254" i="7"/>
  <c r="AA255" i="7"/>
  <c r="AA256" i="7"/>
  <c r="AA257" i="7"/>
  <c r="AA258" i="7"/>
  <c r="AA259" i="7"/>
  <c r="AA260" i="7"/>
  <c r="AA261" i="7"/>
  <c r="AA262" i="7"/>
  <c r="AA263" i="7"/>
  <c r="AA264" i="7"/>
  <c r="AA265" i="7"/>
  <c r="AA266" i="7"/>
  <c r="AA267" i="7"/>
  <c r="AA274" i="7"/>
  <c r="AA275" i="7"/>
  <c r="AA276" i="7"/>
  <c r="AA277" i="7"/>
  <c r="AA278" i="7"/>
  <c r="AA279" i="7"/>
  <c r="AA280" i="7"/>
  <c r="AA281" i="7"/>
  <c r="AA282" i="7"/>
  <c r="AA283" i="7"/>
  <c r="AA284" i="7"/>
  <c r="AA7" i="7"/>
  <c r="AA8" i="7"/>
  <c r="AA6" i="7"/>
  <c r="N45" i="9" l="1"/>
  <c r="J38" i="6"/>
  <c r="M39" i="6"/>
  <c r="M38" i="6"/>
  <c r="J39" i="6"/>
  <c r="P38" i="6"/>
  <c r="P39" i="6"/>
  <c r="S63" i="1"/>
  <c r="S46" i="1"/>
  <c r="S43" i="1"/>
  <c r="S35" i="1"/>
  <c r="S56" i="1"/>
  <c r="S13" i="1"/>
  <c r="S31" i="1"/>
  <c r="S18" i="1"/>
  <c r="S24" i="1"/>
  <c r="S47" i="1"/>
  <c r="S64" i="1"/>
  <c r="S51" i="1"/>
  <c r="S42" i="1"/>
  <c r="S65" i="1"/>
  <c r="S34" i="1"/>
  <c r="S20" i="1"/>
  <c r="S16" i="1"/>
  <c r="S59" i="1"/>
  <c r="S60" i="1"/>
  <c r="Z6" i="7"/>
  <c r="Z7" i="7"/>
  <c r="Z8" i="7"/>
  <c r="Z9" i="7"/>
  <c r="S11" i="1" s="1"/>
  <c r="Z12" i="7"/>
  <c r="S40" i="1" s="1"/>
  <c r="Z13" i="7"/>
  <c r="Z14" i="7"/>
  <c r="Z15" i="7"/>
  <c r="Z16" i="7"/>
  <c r="Z17" i="7"/>
  <c r="S54" i="1" s="1"/>
  <c r="Z18" i="7"/>
  <c r="Z19" i="7"/>
  <c r="Z20" i="7"/>
  <c r="Z21" i="7"/>
  <c r="Z22" i="7"/>
  <c r="Z23" i="7"/>
  <c r="Z24" i="7"/>
  <c r="Z25" i="7"/>
  <c r="S36" i="1" s="1"/>
  <c r="Z26" i="7"/>
  <c r="Z27" i="7"/>
  <c r="S27" i="1" s="1"/>
  <c r="Z28" i="7"/>
  <c r="Z29" i="7"/>
  <c r="Z30" i="7"/>
  <c r="Z31" i="7"/>
  <c r="Z32" i="7"/>
  <c r="Z33" i="7"/>
  <c r="Z34" i="7"/>
  <c r="Z35" i="7"/>
  <c r="Z36" i="7"/>
  <c r="Z37" i="7"/>
  <c r="Z38" i="7"/>
  <c r="S12" i="1" s="1"/>
  <c r="Z39" i="7"/>
  <c r="Z40" i="7"/>
  <c r="Z41" i="7"/>
  <c r="S61" i="1" s="1"/>
  <c r="Z42" i="7"/>
  <c r="Z43" i="7"/>
  <c r="S37" i="1" s="1"/>
  <c r="Z47" i="7"/>
  <c r="S62" i="1" s="1"/>
  <c r="Z48" i="7"/>
  <c r="Z49" i="7"/>
  <c r="Z51" i="7"/>
  <c r="S58" i="1" s="1"/>
  <c r="Z52" i="7"/>
  <c r="Z55" i="7"/>
  <c r="Z56" i="7"/>
  <c r="Z57" i="7"/>
  <c r="Z58" i="7"/>
  <c r="Z59" i="7"/>
  <c r="Z60" i="7"/>
  <c r="Z61" i="7"/>
  <c r="Z62" i="7"/>
  <c r="Z65" i="7"/>
  <c r="S10" i="1" s="1"/>
  <c r="Z66" i="7"/>
  <c r="Z67" i="7"/>
  <c r="Z68" i="7"/>
  <c r="Z69" i="7"/>
  <c r="Z70" i="7"/>
  <c r="Z71" i="7"/>
  <c r="Z74" i="7"/>
  <c r="Z75" i="7"/>
  <c r="Z76" i="7"/>
  <c r="Z78" i="7"/>
  <c r="Z79" i="7"/>
  <c r="Z80" i="7"/>
  <c r="S7" i="1" s="1"/>
  <c r="Z81" i="7"/>
  <c r="Z82" i="7"/>
  <c r="S57" i="1" s="1"/>
  <c r="Z85" i="7"/>
  <c r="Z86" i="7"/>
  <c r="Z87" i="7"/>
  <c r="Z88" i="7"/>
  <c r="Z89" i="7"/>
  <c r="Z90" i="7"/>
  <c r="Z91" i="7"/>
  <c r="Z92" i="7"/>
  <c r="Z93" i="7"/>
  <c r="S38" i="1" s="1"/>
  <c r="Z94" i="7"/>
  <c r="Z95" i="7"/>
  <c r="S22" i="1" s="1"/>
  <c r="Z96" i="7"/>
  <c r="S30" i="1" s="1"/>
  <c r="Z97" i="7"/>
  <c r="Z100" i="7"/>
  <c r="S55" i="1" s="1"/>
  <c r="Z101" i="7"/>
  <c r="Z102" i="7"/>
  <c r="Z103" i="7"/>
  <c r="Z104" i="7"/>
  <c r="Z105" i="7"/>
  <c r="Z106" i="7"/>
  <c r="Z107" i="7"/>
  <c r="Z108" i="7"/>
  <c r="S28" i="1" s="1"/>
  <c r="Z109" i="7"/>
  <c r="Z110" i="7"/>
  <c r="Z111" i="7"/>
  <c r="Z112" i="7"/>
  <c r="Z113" i="7"/>
  <c r="Z114" i="7"/>
  <c r="Z115" i="7"/>
  <c r="Z116" i="7"/>
  <c r="S23" i="1" s="1"/>
  <c r="Z119" i="7"/>
  <c r="Z120" i="7"/>
  <c r="Z123" i="7"/>
  <c r="Z124" i="7"/>
  <c r="S26" i="1" s="1"/>
  <c r="Z125" i="7"/>
  <c r="Z126" i="7"/>
  <c r="Z127" i="7"/>
  <c r="Z128" i="7"/>
  <c r="Z129" i="7"/>
  <c r="Z130" i="7"/>
  <c r="Z133" i="7"/>
  <c r="Z134" i="7"/>
  <c r="Z135" i="7"/>
  <c r="Z136" i="7"/>
  <c r="S19" i="1" s="1"/>
  <c r="Z137" i="7"/>
  <c r="Z138" i="7"/>
  <c r="Z139" i="7"/>
  <c r="Z140" i="7"/>
  <c r="Z141" i="7"/>
  <c r="S9" i="1" s="1"/>
  <c r="Z142" i="7"/>
  <c r="Z143" i="7"/>
  <c r="Z144" i="7"/>
  <c r="Z147" i="7"/>
  <c r="Z148" i="7"/>
  <c r="Z149" i="7"/>
  <c r="Z150" i="7"/>
  <c r="Z151" i="7"/>
  <c r="Z152" i="7"/>
  <c r="Z153" i="7"/>
  <c r="S32" i="1" s="1"/>
  <c r="Z154" i="7"/>
  <c r="S29" i="1" s="1"/>
  <c r="Z155" i="7"/>
  <c r="Z156" i="7"/>
  <c r="Z159" i="7"/>
  <c r="Z160" i="7"/>
  <c r="Z161" i="7"/>
  <c r="Z162" i="7"/>
  <c r="Z163" i="7"/>
  <c r="Z164" i="7"/>
  <c r="Z165" i="7"/>
  <c r="Z166" i="7"/>
  <c r="Z167" i="7"/>
  <c r="S53" i="1" s="1"/>
  <c r="Z168" i="7"/>
  <c r="Z169" i="7"/>
  <c r="Z170" i="7"/>
  <c r="S50" i="1" s="1"/>
  <c r="Z171" i="7"/>
  <c r="Z172" i="7"/>
  <c r="S8" i="1" s="1"/>
  <c r="Z173" i="7"/>
  <c r="Z174" i="7"/>
  <c r="Z175" i="7"/>
  <c r="Z176" i="7"/>
  <c r="Z179" i="7"/>
  <c r="S14" i="1" s="1"/>
  <c r="Z182" i="7"/>
  <c r="Z185" i="7"/>
  <c r="Z188" i="7"/>
  <c r="S21" i="1" s="1"/>
  <c r="Z189" i="7"/>
  <c r="Z190" i="7"/>
  <c r="S44" i="1" s="1"/>
  <c r="Z191" i="7"/>
  <c r="S25" i="1" s="1"/>
  <c r="Z192" i="7"/>
  <c r="Z193" i="7"/>
  <c r="S15" i="1" s="1"/>
  <c r="Z194" i="7"/>
  <c r="Z195" i="7"/>
  <c r="Z196" i="7"/>
  <c r="Z199" i="7"/>
  <c r="Z200" i="7"/>
  <c r="Z201" i="7"/>
  <c r="Z202" i="7"/>
  <c r="Z203" i="7"/>
  <c r="Z204" i="7"/>
  <c r="Z207" i="7"/>
  <c r="S17" i="1" s="1"/>
  <c r="Z208" i="7"/>
  <c r="Z209" i="7"/>
  <c r="Z210" i="7"/>
  <c r="Z211" i="7"/>
  <c r="S33" i="1" s="1"/>
  <c r="Z212" i="7"/>
  <c r="Z213" i="7"/>
  <c r="Z216" i="7"/>
  <c r="Z217" i="7"/>
  <c r="Z218" i="7"/>
  <c r="S48" i="1" s="1"/>
  <c r="Z219" i="7"/>
  <c r="Z220" i="7"/>
  <c r="Z221" i="7"/>
  <c r="Z222" i="7"/>
  <c r="Z223" i="7"/>
  <c r="Z226" i="7"/>
  <c r="Z227" i="7"/>
  <c r="Z228" i="7"/>
  <c r="Z229" i="7"/>
  <c r="Z230" i="7"/>
  <c r="Z231" i="7"/>
  <c r="Z232" i="7"/>
  <c r="Z233" i="7"/>
  <c r="Z234" i="7"/>
  <c r="Z239" i="7"/>
  <c r="Z240" i="7"/>
  <c r="Z241" i="7"/>
  <c r="Z242" i="7"/>
  <c r="Z243" i="7"/>
  <c r="Z244" i="7"/>
  <c r="Z247" i="7"/>
  <c r="S45" i="1" s="1"/>
  <c r="Z248" i="7"/>
  <c r="Z249" i="7"/>
  <c r="Z250" i="7"/>
  <c r="Z251" i="7"/>
  <c r="Z252" i="7"/>
  <c r="Z253" i="7"/>
  <c r="Z254" i="7"/>
  <c r="Z255" i="7"/>
  <c r="Z256" i="7"/>
  <c r="S52" i="1" s="1"/>
  <c r="Z257" i="7"/>
  <c r="Z258" i="7"/>
  <c r="Z259" i="7"/>
  <c r="Z260" i="7"/>
  <c r="S49" i="1" s="1"/>
  <c r="Z261" i="7"/>
  <c r="Z262" i="7"/>
  <c r="Z263" i="7"/>
  <c r="Z264" i="7"/>
  <c r="Z265" i="7"/>
  <c r="Z266" i="7"/>
  <c r="Z267" i="7"/>
  <c r="S39" i="1" s="1"/>
  <c r="Z274" i="7"/>
  <c r="Z275" i="7"/>
  <c r="Z276" i="7"/>
  <c r="Z277" i="7"/>
  <c r="Z278" i="7"/>
  <c r="S41" i="1" s="1"/>
  <c r="Z279" i="7"/>
  <c r="Z280" i="7"/>
  <c r="Z281" i="7"/>
  <c r="Z282" i="7"/>
  <c r="Z283" i="7"/>
  <c r="Z284" i="7"/>
  <c r="G17" i="2"/>
  <c r="G21" i="2"/>
  <c r="G25" i="2"/>
  <c r="G29" i="2"/>
  <c r="G33" i="2"/>
  <c r="G37" i="2"/>
  <c r="G41" i="2"/>
  <c r="G45" i="2"/>
  <c r="Q38" i="6" l="1"/>
  <c r="Q39" i="6"/>
  <c r="C16" i="1"/>
  <c r="D16" i="1"/>
  <c r="E16" i="1"/>
  <c r="G16" i="1"/>
  <c r="J16" i="1"/>
  <c r="M16" i="1"/>
  <c r="P16" i="1"/>
  <c r="T16" i="1"/>
  <c r="C48" i="1"/>
  <c r="D48" i="1"/>
  <c r="E48" i="1"/>
  <c r="G48" i="1"/>
  <c r="J48" i="1"/>
  <c r="M48" i="1"/>
  <c r="P48" i="1"/>
  <c r="T48" i="1"/>
  <c r="C51" i="1"/>
  <c r="D51" i="1"/>
  <c r="E51" i="1"/>
  <c r="G51" i="1"/>
  <c r="J51" i="1"/>
  <c r="M51" i="1"/>
  <c r="P51" i="1"/>
  <c r="T51" i="1"/>
  <c r="C65" i="1"/>
  <c r="D65" i="1"/>
  <c r="E65" i="1"/>
  <c r="G65" i="1"/>
  <c r="J65" i="1"/>
  <c r="M65" i="1"/>
  <c r="P65" i="1"/>
  <c r="T65" i="1"/>
  <c r="C18" i="6"/>
  <c r="D18" i="6"/>
  <c r="E18" i="6"/>
  <c r="G18" i="6"/>
  <c r="H18" i="6"/>
  <c r="I18" i="6"/>
  <c r="K18" i="6"/>
  <c r="L18" i="6"/>
  <c r="N18" i="6"/>
  <c r="O18" i="6"/>
  <c r="C19" i="6"/>
  <c r="D19" i="6"/>
  <c r="E19" i="6"/>
  <c r="G19" i="6"/>
  <c r="H19" i="6"/>
  <c r="I19" i="6"/>
  <c r="K19" i="6"/>
  <c r="L19" i="6"/>
  <c r="N19" i="6"/>
  <c r="O19" i="6"/>
  <c r="T63" i="1"/>
  <c r="T49" i="1"/>
  <c r="T15" i="1"/>
  <c r="T11" i="1"/>
  <c r="P11" i="1"/>
  <c r="P15" i="1"/>
  <c r="P49" i="1"/>
  <c r="P63" i="1"/>
  <c r="M11" i="1"/>
  <c r="M15" i="1"/>
  <c r="M49" i="1"/>
  <c r="M63" i="1"/>
  <c r="J11" i="1"/>
  <c r="J15" i="1"/>
  <c r="J49" i="1"/>
  <c r="J63" i="1"/>
  <c r="C11" i="1"/>
  <c r="D11" i="1"/>
  <c r="E11" i="1"/>
  <c r="G11" i="1"/>
  <c r="C15" i="1"/>
  <c r="D15" i="1"/>
  <c r="E15" i="1"/>
  <c r="G15" i="1"/>
  <c r="C49" i="1"/>
  <c r="D49" i="1"/>
  <c r="E49" i="1"/>
  <c r="G49" i="1"/>
  <c r="C63" i="1"/>
  <c r="D63" i="1"/>
  <c r="E63" i="1"/>
  <c r="G63" i="1"/>
  <c r="S45" i="2"/>
  <c r="S41" i="2"/>
  <c r="S37" i="2"/>
  <c r="S33" i="2"/>
  <c r="S29" i="2"/>
  <c r="S25" i="2"/>
  <c r="S21" i="2"/>
  <c r="S17" i="2"/>
  <c r="Q49" i="1" l="1"/>
  <c r="Q51" i="1"/>
  <c r="Q16" i="1"/>
  <c r="Q11" i="1"/>
  <c r="Q15" i="1"/>
  <c r="Q63" i="1"/>
  <c r="Q48" i="1"/>
  <c r="Q65" i="1"/>
  <c r="J19" i="6"/>
  <c r="M18" i="6"/>
  <c r="P19" i="6"/>
  <c r="M19" i="6"/>
  <c r="J18" i="6"/>
  <c r="P18" i="6"/>
  <c r="Q18" i="6" l="1"/>
  <c r="Q19" i="6"/>
  <c r="C33" i="1"/>
  <c r="D33" i="1"/>
  <c r="E33" i="1"/>
  <c r="G33" i="1"/>
  <c r="J33" i="1"/>
  <c r="M33" i="1"/>
  <c r="P33" i="1"/>
  <c r="T33" i="1"/>
  <c r="H253" i="7"/>
  <c r="J253" i="7" s="1"/>
  <c r="L253" i="7" s="1"/>
  <c r="N253" i="7" s="1"/>
  <c r="P253" i="7" s="1"/>
  <c r="R253" i="7" s="1"/>
  <c r="T253" i="7" s="1"/>
  <c r="H25" i="2"/>
  <c r="I25" i="2"/>
  <c r="K25" i="2"/>
  <c r="L25" i="2"/>
  <c r="N25" i="2"/>
  <c r="O25" i="2"/>
  <c r="R25" i="2"/>
  <c r="H29" i="2"/>
  <c r="I29" i="2"/>
  <c r="K29" i="2"/>
  <c r="L29" i="2"/>
  <c r="N29" i="2"/>
  <c r="O29" i="2"/>
  <c r="R29" i="2"/>
  <c r="H41" i="2"/>
  <c r="I41" i="2"/>
  <c r="K41" i="2"/>
  <c r="L41" i="2"/>
  <c r="N41" i="2"/>
  <c r="O41" i="2"/>
  <c r="R41" i="2"/>
  <c r="H37" i="2"/>
  <c r="I37" i="2"/>
  <c r="K37" i="2"/>
  <c r="L37" i="2"/>
  <c r="N37" i="2"/>
  <c r="O37" i="2"/>
  <c r="R37" i="2"/>
  <c r="H45" i="2"/>
  <c r="I45" i="2"/>
  <c r="K45" i="2"/>
  <c r="L45" i="2"/>
  <c r="N45" i="2"/>
  <c r="O45" i="2"/>
  <c r="R45" i="2"/>
  <c r="H33" i="2"/>
  <c r="I33" i="2"/>
  <c r="K33" i="2"/>
  <c r="L33" i="2"/>
  <c r="N33" i="2"/>
  <c r="O33" i="2"/>
  <c r="R33" i="2"/>
  <c r="H21" i="2"/>
  <c r="I21" i="2"/>
  <c r="K21" i="2"/>
  <c r="L21" i="2"/>
  <c r="N21" i="2"/>
  <c r="O21" i="2"/>
  <c r="R21" i="2"/>
  <c r="R17" i="2"/>
  <c r="O17" i="2"/>
  <c r="N17" i="2"/>
  <c r="L17" i="2"/>
  <c r="K17" i="2"/>
  <c r="I17" i="2"/>
  <c r="H17" i="2"/>
  <c r="E21" i="2"/>
  <c r="D21" i="2"/>
  <c r="C21" i="2"/>
  <c r="E33" i="2"/>
  <c r="D33" i="2"/>
  <c r="C33" i="2"/>
  <c r="E45" i="2"/>
  <c r="D45" i="2"/>
  <c r="C45" i="2"/>
  <c r="E37" i="2"/>
  <c r="D37" i="2"/>
  <c r="C37" i="2"/>
  <c r="E41" i="2"/>
  <c r="D41" i="2"/>
  <c r="C41" i="2"/>
  <c r="E29" i="2"/>
  <c r="D29" i="2"/>
  <c r="C29" i="2"/>
  <c r="E25" i="2"/>
  <c r="D25" i="2"/>
  <c r="C25" i="2"/>
  <c r="E17" i="2"/>
  <c r="D17" i="2"/>
  <c r="C17" i="2"/>
  <c r="Q33" i="1" l="1"/>
  <c r="P33" i="2"/>
  <c r="J33" i="2"/>
  <c r="P37" i="2"/>
  <c r="J37" i="2"/>
  <c r="P29" i="2"/>
  <c r="J17" i="2"/>
  <c r="M17" i="2"/>
  <c r="P17" i="2"/>
  <c r="P21" i="2"/>
  <c r="J21" i="2"/>
  <c r="P45" i="2"/>
  <c r="J45" i="2"/>
  <c r="P41" i="2"/>
  <c r="J41" i="2"/>
  <c r="P25" i="2"/>
  <c r="J25" i="2"/>
  <c r="J29" i="2"/>
  <c r="M21" i="2"/>
  <c r="M33" i="2"/>
  <c r="M45" i="2"/>
  <c r="M37" i="2"/>
  <c r="M41" i="2"/>
  <c r="M29" i="2"/>
  <c r="M25" i="2"/>
  <c r="Q29" i="2" l="1"/>
  <c r="Q21" i="2"/>
  <c r="Q37" i="2"/>
  <c r="Q33" i="2"/>
  <c r="Q25" i="2"/>
  <c r="Q41" i="2"/>
  <c r="Q17" i="2"/>
  <c r="Q45" i="2"/>
  <c r="P22" i="1"/>
  <c r="C39" i="1"/>
  <c r="D39" i="1"/>
  <c r="E39" i="1"/>
  <c r="G39" i="1"/>
  <c r="J39" i="1"/>
  <c r="M39" i="1"/>
  <c r="P39" i="1"/>
  <c r="T39" i="1"/>
  <c r="C27" i="1"/>
  <c r="D27" i="1"/>
  <c r="E27" i="1"/>
  <c r="G27" i="1"/>
  <c r="J27" i="1"/>
  <c r="M27" i="1"/>
  <c r="P27" i="1"/>
  <c r="T27" i="1"/>
  <c r="M18" i="1"/>
  <c r="C28" i="1"/>
  <c r="D28" i="1"/>
  <c r="E28" i="1"/>
  <c r="G28" i="1"/>
  <c r="J28" i="1"/>
  <c r="M28" i="1"/>
  <c r="P28" i="1"/>
  <c r="T28" i="1"/>
  <c r="T41" i="2"/>
  <c r="T25" i="2"/>
  <c r="T21" i="2"/>
  <c r="T17" i="2"/>
  <c r="T33" i="2"/>
  <c r="T37" i="2"/>
  <c r="T45" i="2"/>
  <c r="T29" i="2"/>
  <c r="Q39" i="1" l="1"/>
  <c r="Q27" i="1"/>
  <c r="Q28" i="1"/>
  <c r="G37" i="1" l="1"/>
  <c r="J41" i="1"/>
  <c r="J14" i="1"/>
  <c r="C16" i="3"/>
  <c r="C58" i="1"/>
  <c r="C18" i="1"/>
  <c r="D18" i="1"/>
  <c r="E18" i="1"/>
  <c r="G18" i="1"/>
  <c r="J18" i="1"/>
  <c r="P18" i="1"/>
  <c r="R112" i="7"/>
  <c r="R80" i="7"/>
  <c r="R127" i="7"/>
  <c r="R109" i="7"/>
  <c r="R58" i="7"/>
  <c r="R140" i="7"/>
  <c r="R31" i="7"/>
  <c r="R213" i="7"/>
  <c r="R189" i="7"/>
  <c r="R25" i="7"/>
  <c r="Q18" i="1" l="1"/>
  <c r="C64" i="1"/>
  <c r="D64" i="1"/>
  <c r="E64" i="1"/>
  <c r="G64" i="1"/>
  <c r="J64" i="1"/>
  <c r="M64" i="1"/>
  <c r="P64" i="1"/>
  <c r="P182" i="7"/>
  <c r="P149" i="7"/>
  <c r="R149" i="7" s="1"/>
  <c r="J13" i="1"/>
  <c r="M13" i="1"/>
  <c r="P13" i="1"/>
  <c r="C13" i="1"/>
  <c r="D13" i="1"/>
  <c r="E13" i="1"/>
  <c r="G13" i="1"/>
  <c r="P59" i="7"/>
  <c r="P151" i="7"/>
  <c r="P37" i="7"/>
  <c r="P38" i="7"/>
  <c r="P263" i="7"/>
  <c r="R263" i="7" s="1"/>
  <c r="P108" i="7"/>
  <c r="P243" i="7"/>
  <c r="R243" i="7" s="1"/>
  <c r="P113" i="7"/>
  <c r="P126" i="7"/>
  <c r="P96" i="7"/>
  <c r="P90" i="7"/>
  <c r="P6" i="7"/>
  <c r="R6" i="7" s="1"/>
  <c r="P274" i="7"/>
  <c r="L275" i="7"/>
  <c r="N275" i="7" s="1"/>
  <c r="P275" i="7" s="1"/>
  <c r="R275" i="7" s="1"/>
  <c r="P25" i="1"/>
  <c r="C29" i="1"/>
  <c r="C25" i="1"/>
  <c r="C17" i="1"/>
  <c r="C62" i="1"/>
  <c r="C30" i="1"/>
  <c r="C61" i="1"/>
  <c r="C22" i="1"/>
  <c r="C24" i="1"/>
  <c r="C7" i="1"/>
  <c r="C38" i="1"/>
  <c r="C23" i="1"/>
  <c r="C50" i="1"/>
  <c r="C47" i="1"/>
  <c r="C37" i="1"/>
  <c r="C52" i="1"/>
  <c r="C9" i="1"/>
  <c r="C43" i="1"/>
  <c r="C45" i="1"/>
  <c r="C34" i="1"/>
  <c r="C31" i="1"/>
  <c r="C44" i="1"/>
  <c r="C41" i="1"/>
  <c r="C60" i="1"/>
  <c r="C10" i="1"/>
  <c r="C36" i="1"/>
  <c r="C56" i="1"/>
  <c r="C59" i="1"/>
  <c r="C55" i="1"/>
  <c r="C53" i="1"/>
  <c r="C46" i="1"/>
  <c r="C26" i="1"/>
  <c r="C20" i="1"/>
  <c r="C21" i="1"/>
  <c r="C19" i="1"/>
  <c r="C14" i="1"/>
  <c r="C42" i="1"/>
  <c r="C40" i="1"/>
  <c r="C54" i="1"/>
  <c r="C57" i="1"/>
  <c r="C35" i="1"/>
  <c r="C8" i="1"/>
  <c r="C32" i="1"/>
  <c r="C12" i="1"/>
  <c r="O40" i="6"/>
  <c r="N40" i="6"/>
  <c r="L40" i="6"/>
  <c r="K40" i="6"/>
  <c r="I40" i="6"/>
  <c r="H40" i="6"/>
  <c r="O37" i="6"/>
  <c r="N37" i="6"/>
  <c r="L37" i="6"/>
  <c r="K37" i="6"/>
  <c r="I37" i="6"/>
  <c r="H37" i="6"/>
  <c r="O17" i="6"/>
  <c r="N17" i="6"/>
  <c r="L17" i="6"/>
  <c r="K17" i="6"/>
  <c r="I17" i="6"/>
  <c r="H17" i="6"/>
  <c r="O16" i="6"/>
  <c r="N16" i="6"/>
  <c r="L16" i="6"/>
  <c r="K16" i="6"/>
  <c r="I16" i="6"/>
  <c r="H16" i="6"/>
  <c r="O15" i="6"/>
  <c r="N15" i="6"/>
  <c r="L15" i="6"/>
  <c r="K15" i="6"/>
  <c r="I15" i="6"/>
  <c r="H15" i="6"/>
  <c r="O14" i="6"/>
  <c r="N14" i="6"/>
  <c r="L14" i="6"/>
  <c r="K14" i="6"/>
  <c r="I14" i="6"/>
  <c r="H14" i="6"/>
  <c r="O13" i="6"/>
  <c r="N13" i="6"/>
  <c r="L13" i="6"/>
  <c r="K13" i="6"/>
  <c r="I13" i="6"/>
  <c r="H13" i="6"/>
  <c r="O31" i="6"/>
  <c r="N31" i="6"/>
  <c r="L31" i="6"/>
  <c r="K31" i="6"/>
  <c r="I31" i="6"/>
  <c r="H31" i="6"/>
  <c r="O30" i="6"/>
  <c r="N30" i="6"/>
  <c r="L30" i="6"/>
  <c r="K30" i="6"/>
  <c r="I30" i="6"/>
  <c r="H30" i="6"/>
  <c r="O29" i="6"/>
  <c r="N29" i="6"/>
  <c r="L29" i="6"/>
  <c r="K29" i="6"/>
  <c r="I29" i="6"/>
  <c r="H29" i="6"/>
  <c r="O28" i="6"/>
  <c r="N28" i="6"/>
  <c r="L28" i="6"/>
  <c r="K28" i="6"/>
  <c r="I28" i="6"/>
  <c r="H28" i="6"/>
  <c r="O27" i="6"/>
  <c r="N27" i="6"/>
  <c r="L27" i="6"/>
  <c r="K27" i="6"/>
  <c r="I27" i="6"/>
  <c r="H27" i="6"/>
  <c r="O26" i="6"/>
  <c r="N26" i="6"/>
  <c r="L26" i="6"/>
  <c r="K26" i="6"/>
  <c r="I26" i="6"/>
  <c r="H26" i="6"/>
  <c r="O25" i="6"/>
  <c r="N25" i="6"/>
  <c r="L25" i="6"/>
  <c r="K25" i="6"/>
  <c r="I25" i="6"/>
  <c r="H25" i="6"/>
  <c r="O44" i="3"/>
  <c r="N44" i="3"/>
  <c r="L44" i="3"/>
  <c r="K44" i="3"/>
  <c r="I44" i="3"/>
  <c r="H44" i="3"/>
  <c r="O43" i="3"/>
  <c r="N43" i="3"/>
  <c r="L43" i="3"/>
  <c r="K43" i="3"/>
  <c r="I43" i="3"/>
  <c r="H43" i="3"/>
  <c r="O42" i="3"/>
  <c r="N42" i="3"/>
  <c r="L42" i="3"/>
  <c r="K42" i="3"/>
  <c r="I42" i="3"/>
  <c r="H42" i="3"/>
  <c r="O41" i="3"/>
  <c r="N41" i="3"/>
  <c r="L41" i="3"/>
  <c r="K41" i="3"/>
  <c r="I41" i="3"/>
  <c r="H41" i="3"/>
  <c r="O40" i="3"/>
  <c r="N40" i="3"/>
  <c r="L40" i="3"/>
  <c r="K40" i="3"/>
  <c r="I40" i="3"/>
  <c r="H40" i="3"/>
  <c r="O54" i="3"/>
  <c r="N54" i="3"/>
  <c r="L54" i="3"/>
  <c r="K54" i="3"/>
  <c r="I54" i="3"/>
  <c r="H54" i="3"/>
  <c r="O53" i="3"/>
  <c r="N53" i="3"/>
  <c r="L53" i="3"/>
  <c r="K53" i="3"/>
  <c r="I53" i="3"/>
  <c r="H53" i="3"/>
  <c r="O52" i="3"/>
  <c r="N52" i="3"/>
  <c r="L52" i="3"/>
  <c r="K52" i="3"/>
  <c r="I52" i="3"/>
  <c r="H52" i="3"/>
  <c r="O51" i="3"/>
  <c r="N51" i="3"/>
  <c r="L51" i="3"/>
  <c r="K51" i="3"/>
  <c r="I51" i="3"/>
  <c r="H51" i="3"/>
  <c r="O50" i="3"/>
  <c r="N50" i="3"/>
  <c r="L50" i="3"/>
  <c r="K50" i="3"/>
  <c r="I50" i="3"/>
  <c r="H50" i="3"/>
  <c r="O34" i="3"/>
  <c r="N34" i="3"/>
  <c r="L34" i="3"/>
  <c r="K34" i="3"/>
  <c r="I34" i="3"/>
  <c r="H34" i="3"/>
  <c r="O33" i="3"/>
  <c r="N33" i="3"/>
  <c r="L33" i="3"/>
  <c r="K33" i="3"/>
  <c r="I33" i="3"/>
  <c r="H33" i="3"/>
  <c r="O32" i="3"/>
  <c r="N32" i="3"/>
  <c r="L32" i="3"/>
  <c r="K32" i="3"/>
  <c r="I32" i="3"/>
  <c r="H32" i="3"/>
  <c r="O31" i="3"/>
  <c r="N31" i="3"/>
  <c r="L31" i="3"/>
  <c r="K31" i="3"/>
  <c r="I31" i="3"/>
  <c r="H31" i="3"/>
  <c r="O30" i="3"/>
  <c r="N30" i="3"/>
  <c r="L30" i="3"/>
  <c r="K30" i="3"/>
  <c r="I30" i="3"/>
  <c r="H30" i="3"/>
  <c r="O29" i="3"/>
  <c r="N29" i="3"/>
  <c r="L29" i="3"/>
  <c r="K29" i="3"/>
  <c r="I29" i="3"/>
  <c r="H29" i="3"/>
  <c r="O28" i="3"/>
  <c r="N28" i="3"/>
  <c r="L28" i="3"/>
  <c r="K28" i="3"/>
  <c r="I28" i="3"/>
  <c r="H28" i="3"/>
  <c r="O22" i="3"/>
  <c r="N22" i="3"/>
  <c r="L22" i="3"/>
  <c r="K22" i="3"/>
  <c r="I22" i="3"/>
  <c r="H22" i="3"/>
  <c r="O21" i="3"/>
  <c r="N21" i="3"/>
  <c r="L21" i="3"/>
  <c r="K21" i="3"/>
  <c r="I21" i="3"/>
  <c r="H21" i="3"/>
  <c r="O20" i="3"/>
  <c r="N20" i="3"/>
  <c r="L20" i="3"/>
  <c r="K20" i="3"/>
  <c r="I20" i="3"/>
  <c r="H20" i="3"/>
  <c r="O19" i="3"/>
  <c r="N19" i="3"/>
  <c r="L19" i="3"/>
  <c r="K19" i="3"/>
  <c r="I19" i="3"/>
  <c r="H19" i="3"/>
  <c r="O18" i="3"/>
  <c r="N18" i="3"/>
  <c r="L18" i="3"/>
  <c r="K18" i="3"/>
  <c r="I18" i="3"/>
  <c r="H18" i="3"/>
  <c r="O17" i="3"/>
  <c r="N17" i="3"/>
  <c r="L17" i="3"/>
  <c r="K17" i="3"/>
  <c r="I17" i="3"/>
  <c r="H17" i="3"/>
  <c r="O16" i="3"/>
  <c r="N16" i="3"/>
  <c r="L16" i="3"/>
  <c r="K16" i="3"/>
  <c r="I16" i="3"/>
  <c r="H16" i="3"/>
  <c r="G40" i="6"/>
  <c r="E40" i="6"/>
  <c r="D40" i="6"/>
  <c r="C40" i="6"/>
  <c r="G37" i="6"/>
  <c r="E37" i="6"/>
  <c r="D37" i="6"/>
  <c r="C37" i="6"/>
  <c r="G17" i="6"/>
  <c r="E17" i="6"/>
  <c r="D17" i="6"/>
  <c r="C17" i="6"/>
  <c r="G16" i="6"/>
  <c r="E16" i="6"/>
  <c r="D16" i="6"/>
  <c r="C16" i="6"/>
  <c r="G15" i="6"/>
  <c r="E15" i="6"/>
  <c r="D15" i="6"/>
  <c r="C15" i="6"/>
  <c r="G14" i="6"/>
  <c r="E14" i="6"/>
  <c r="D14" i="6"/>
  <c r="C14" i="6"/>
  <c r="G13" i="6"/>
  <c r="E13" i="6"/>
  <c r="D13" i="6"/>
  <c r="C13" i="6"/>
  <c r="G31" i="6"/>
  <c r="E31" i="6"/>
  <c r="D31" i="6"/>
  <c r="C31" i="6"/>
  <c r="G30" i="6"/>
  <c r="E30" i="6"/>
  <c r="D30" i="6"/>
  <c r="C30" i="6"/>
  <c r="G29" i="6"/>
  <c r="E29" i="6"/>
  <c r="D29" i="6"/>
  <c r="C29" i="6"/>
  <c r="G28" i="6"/>
  <c r="E28" i="6"/>
  <c r="D28" i="6"/>
  <c r="C28" i="6"/>
  <c r="G27" i="6"/>
  <c r="E27" i="6"/>
  <c r="D27" i="6"/>
  <c r="C27" i="6"/>
  <c r="G26" i="6"/>
  <c r="E26" i="6"/>
  <c r="D26" i="6"/>
  <c r="C26" i="6"/>
  <c r="G25" i="6"/>
  <c r="E25" i="6"/>
  <c r="D25" i="6"/>
  <c r="C25" i="6"/>
  <c r="G44" i="3"/>
  <c r="E44" i="3"/>
  <c r="D44" i="3"/>
  <c r="C44" i="3"/>
  <c r="G43" i="3"/>
  <c r="E43" i="3"/>
  <c r="D43" i="3"/>
  <c r="C43" i="3"/>
  <c r="G42" i="3"/>
  <c r="E42" i="3"/>
  <c r="D42" i="3"/>
  <c r="C42" i="3"/>
  <c r="G41" i="3"/>
  <c r="E41" i="3"/>
  <c r="D41" i="3"/>
  <c r="C41" i="3"/>
  <c r="G40" i="3"/>
  <c r="E40" i="3"/>
  <c r="D40" i="3"/>
  <c r="C40" i="3"/>
  <c r="G54" i="3"/>
  <c r="E54" i="3"/>
  <c r="D54" i="3"/>
  <c r="C54" i="3"/>
  <c r="G53" i="3"/>
  <c r="E53" i="3"/>
  <c r="D53" i="3"/>
  <c r="C53" i="3"/>
  <c r="G52" i="3"/>
  <c r="E52" i="3"/>
  <c r="D52" i="3"/>
  <c r="C52" i="3"/>
  <c r="G51" i="3"/>
  <c r="E51" i="3"/>
  <c r="D51" i="3"/>
  <c r="C51" i="3"/>
  <c r="G50" i="3"/>
  <c r="E50" i="3"/>
  <c r="D50" i="3"/>
  <c r="C50" i="3"/>
  <c r="G34" i="3"/>
  <c r="E34" i="3"/>
  <c r="D34" i="3"/>
  <c r="C34" i="3"/>
  <c r="G33" i="3"/>
  <c r="E33" i="3"/>
  <c r="D33" i="3"/>
  <c r="C33" i="3"/>
  <c r="G32" i="3"/>
  <c r="E32" i="3"/>
  <c r="D32" i="3"/>
  <c r="C32" i="3"/>
  <c r="G31" i="3"/>
  <c r="E31" i="3"/>
  <c r="D31" i="3"/>
  <c r="C31" i="3"/>
  <c r="G30" i="3"/>
  <c r="E30" i="3"/>
  <c r="D30" i="3"/>
  <c r="C30" i="3"/>
  <c r="G29" i="3"/>
  <c r="E29" i="3"/>
  <c r="D29" i="3"/>
  <c r="C29" i="3"/>
  <c r="G28" i="3"/>
  <c r="E28" i="3"/>
  <c r="D28" i="3"/>
  <c r="C28" i="3"/>
  <c r="G22" i="3"/>
  <c r="E22" i="3"/>
  <c r="D22" i="3"/>
  <c r="C22" i="3"/>
  <c r="G21" i="3"/>
  <c r="E21" i="3"/>
  <c r="D21" i="3"/>
  <c r="C21" i="3"/>
  <c r="G20" i="3"/>
  <c r="E20" i="3"/>
  <c r="D20" i="3"/>
  <c r="C20" i="3"/>
  <c r="G19" i="3"/>
  <c r="E19" i="3"/>
  <c r="D19" i="3"/>
  <c r="C19" i="3"/>
  <c r="G18" i="3"/>
  <c r="E18" i="3"/>
  <c r="D18" i="3"/>
  <c r="C18" i="3"/>
  <c r="G17" i="3"/>
  <c r="E17" i="3"/>
  <c r="D17" i="3"/>
  <c r="C17" i="3"/>
  <c r="G16" i="3"/>
  <c r="E16" i="3"/>
  <c r="D16" i="3"/>
  <c r="D29" i="1"/>
  <c r="E29" i="1"/>
  <c r="G29" i="1"/>
  <c r="D25" i="1"/>
  <c r="E25" i="1"/>
  <c r="G25" i="1"/>
  <c r="D17" i="1"/>
  <c r="E17" i="1"/>
  <c r="G17" i="1"/>
  <c r="D62" i="1"/>
  <c r="E62" i="1"/>
  <c r="G62" i="1"/>
  <c r="D30" i="1"/>
  <c r="E30" i="1"/>
  <c r="G30" i="1"/>
  <c r="D61" i="1"/>
  <c r="E61" i="1"/>
  <c r="G61" i="1"/>
  <c r="D22" i="1"/>
  <c r="E22" i="1"/>
  <c r="G22" i="1"/>
  <c r="D24" i="1"/>
  <c r="E24" i="1"/>
  <c r="G24" i="1"/>
  <c r="D7" i="1"/>
  <c r="E7" i="1"/>
  <c r="G7" i="1"/>
  <c r="D38" i="1"/>
  <c r="E38" i="1"/>
  <c r="G38" i="1"/>
  <c r="D23" i="1"/>
  <c r="E23" i="1"/>
  <c r="G23" i="1"/>
  <c r="D50" i="1"/>
  <c r="E50" i="1"/>
  <c r="G50" i="1"/>
  <c r="D47" i="1"/>
  <c r="E47" i="1"/>
  <c r="G47" i="1"/>
  <c r="D37" i="1"/>
  <c r="E37" i="1"/>
  <c r="D52" i="1"/>
  <c r="E52" i="1"/>
  <c r="G52" i="1"/>
  <c r="D58" i="1"/>
  <c r="E58" i="1"/>
  <c r="G58" i="1"/>
  <c r="D9" i="1"/>
  <c r="E9" i="1"/>
  <c r="G9" i="1"/>
  <c r="D43" i="1"/>
  <c r="E43" i="1"/>
  <c r="G43" i="1"/>
  <c r="D45" i="1"/>
  <c r="E45" i="1"/>
  <c r="G45" i="1"/>
  <c r="D34" i="1"/>
  <c r="E34" i="1"/>
  <c r="G34" i="1"/>
  <c r="D31" i="1"/>
  <c r="E31" i="1"/>
  <c r="G31" i="1"/>
  <c r="D44" i="1"/>
  <c r="E44" i="1"/>
  <c r="G44" i="1"/>
  <c r="D41" i="1"/>
  <c r="E41" i="1"/>
  <c r="G41" i="1"/>
  <c r="D60" i="1"/>
  <c r="E60" i="1"/>
  <c r="D10" i="1"/>
  <c r="E10" i="1"/>
  <c r="G10" i="1"/>
  <c r="D36" i="1"/>
  <c r="E36" i="1"/>
  <c r="G36" i="1"/>
  <c r="D56" i="1"/>
  <c r="E56" i="1"/>
  <c r="G56" i="1"/>
  <c r="D59" i="1"/>
  <c r="E59" i="1"/>
  <c r="G59" i="1"/>
  <c r="D55" i="1"/>
  <c r="E55" i="1"/>
  <c r="G55" i="1"/>
  <c r="D53" i="1"/>
  <c r="E53" i="1"/>
  <c r="G53" i="1"/>
  <c r="D46" i="1"/>
  <c r="E46" i="1"/>
  <c r="G46" i="1"/>
  <c r="D26" i="1"/>
  <c r="E26" i="1"/>
  <c r="G26" i="1"/>
  <c r="D20" i="1"/>
  <c r="E20" i="1"/>
  <c r="G20" i="1"/>
  <c r="D21" i="1"/>
  <c r="E21" i="1"/>
  <c r="D19" i="1"/>
  <c r="E19" i="1"/>
  <c r="G19" i="1"/>
  <c r="D14" i="1"/>
  <c r="E14" i="1"/>
  <c r="G14" i="1"/>
  <c r="D42" i="1"/>
  <c r="E42" i="1"/>
  <c r="G42" i="1"/>
  <c r="D40" i="1"/>
  <c r="E40" i="1"/>
  <c r="G40" i="1"/>
  <c r="D54" i="1"/>
  <c r="E54" i="1"/>
  <c r="G54" i="1"/>
  <c r="D57" i="1"/>
  <c r="E57" i="1"/>
  <c r="G57" i="1"/>
  <c r="D35" i="1"/>
  <c r="E35" i="1"/>
  <c r="G35" i="1"/>
  <c r="D8" i="1"/>
  <c r="E8" i="1"/>
  <c r="G8" i="1"/>
  <c r="D32" i="1"/>
  <c r="E32" i="1"/>
  <c r="G32" i="1"/>
  <c r="D12" i="1"/>
  <c r="E12" i="1"/>
  <c r="G12" i="1"/>
  <c r="P171" i="7"/>
  <c r="J25" i="1"/>
  <c r="M25" i="1"/>
  <c r="J17" i="1"/>
  <c r="M17" i="1"/>
  <c r="P17" i="1"/>
  <c r="J62" i="1"/>
  <c r="M62" i="1"/>
  <c r="P62" i="1"/>
  <c r="J30" i="1"/>
  <c r="M30" i="1"/>
  <c r="P30" i="1"/>
  <c r="J61" i="1"/>
  <c r="M61" i="1"/>
  <c r="P61" i="1"/>
  <c r="J22" i="1"/>
  <c r="M22" i="1"/>
  <c r="J24" i="1"/>
  <c r="M24" i="1"/>
  <c r="P24" i="1"/>
  <c r="J7" i="1"/>
  <c r="M7" i="1"/>
  <c r="P7" i="1"/>
  <c r="J38" i="1"/>
  <c r="M38" i="1"/>
  <c r="P38" i="1"/>
  <c r="J23" i="1"/>
  <c r="M23" i="1"/>
  <c r="P23" i="1"/>
  <c r="J50" i="1"/>
  <c r="M50" i="1"/>
  <c r="P50" i="1"/>
  <c r="J47" i="1"/>
  <c r="M47" i="1"/>
  <c r="P47" i="1"/>
  <c r="J37" i="1"/>
  <c r="M37" i="1"/>
  <c r="P37" i="1"/>
  <c r="J52" i="1"/>
  <c r="M52" i="1"/>
  <c r="P52" i="1"/>
  <c r="J58" i="1"/>
  <c r="M58" i="1"/>
  <c r="P58" i="1"/>
  <c r="J9" i="1"/>
  <c r="M9" i="1"/>
  <c r="P9" i="1"/>
  <c r="J43" i="1"/>
  <c r="M43" i="1"/>
  <c r="P43" i="1"/>
  <c r="J45" i="1"/>
  <c r="M45" i="1"/>
  <c r="P45" i="1"/>
  <c r="J34" i="1"/>
  <c r="M34" i="1"/>
  <c r="P34" i="1"/>
  <c r="J31" i="1"/>
  <c r="M31" i="1"/>
  <c r="P31" i="1"/>
  <c r="J44" i="1"/>
  <c r="M44" i="1"/>
  <c r="P44" i="1"/>
  <c r="M41" i="1"/>
  <c r="P41" i="1"/>
  <c r="J60" i="1"/>
  <c r="M60" i="1"/>
  <c r="P60" i="1"/>
  <c r="J10" i="1"/>
  <c r="M10" i="1"/>
  <c r="P10" i="1"/>
  <c r="J36" i="1"/>
  <c r="M36" i="1"/>
  <c r="P36" i="1"/>
  <c r="J56" i="1"/>
  <c r="M56" i="1"/>
  <c r="P56" i="1"/>
  <c r="J59" i="1"/>
  <c r="M59" i="1"/>
  <c r="P59" i="1"/>
  <c r="J55" i="1"/>
  <c r="M55" i="1"/>
  <c r="P55" i="1"/>
  <c r="J53" i="1"/>
  <c r="M53" i="1"/>
  <c r="P53" i="1"/>
  <c r="J46" i="1"/>
  <c r="M46" i="1"/>
  <c r="P46" i="1"/>
  <c r="J26" i="1"/>
  <c r="M26" i="1"/>
  <c r="P26" i="1"/>
  <c r="J20" i="1"/>
  <c r="P20" i="1"/>
  <c r="J21" i="1"/>
  <c r="M21" i="1"/>
  <c r="P21" i="1"/>
  <c r="J19" i="1"/>
  <c r="M19" i="1"/>
  <c r="P19" i="1"/>
  <c r="M14" i="1"/>
  <c r="P14" i="1"/>
  <c r="J42" i="1"/>
  <c r="M42" i="1"/>
  <c r="P42" i="1"/>
  <c r="J40" i="1"/>
  <c r="M40" i="1"/>
  <c r="P40" i="1"/>
  <c r="J54" i="1"/>
  <c r="M54" i="1"/>
  <c r="P54" i="1"/>
  <c r="J57" i="1"/>
  <c r="M57" i="1"/>
  <c r="P57" i="1"/>
  <c r="J35" i="1"/>
  <c r="M35" i="1"/>
  <c r="P35" i="1"/>
  <c r="J8" i="1"/>
  <c r="M8" i="1"/>
  <c r="P8" i="1"/>
  <c r="J32" i="1"/>
  <c r="M32" i="1"/>
  <c r="P32" i="1"/>
  <c r="J12" i="1"/>
  <c r="M12" i="1"/>
  <c r="P12" i="1"/>
  <c r="J29" i="1"/>
  <c r="M29" i="1"/>
  <c r="P29" i="1"/>
  <c r="P42" i="7"/>
  <c r="R42" i="7" s="1"/>
  <c r="P70" i="7"/>
  <c r="R70" i="7" s="1"/>
  <c r="H284" i="7"/>
  <c r="J284" i="7" s="1"/>
  <c r="L284" i="7" s="1"/>
  <c r="N284" i="7" s="1"/>
  <c r="H283" i="7"/>
  <c r="J283" i="7" s="1"/>
  <c r="L283" i="7" s="1"/>
  <c r="N283" i="7" s="1"/>
  <c r="H282" i="7"/>
  <c r="J282" i="7" s="1"/>
  <c r="L282" i="7" s="1"/>
  <c r="N282" i="7" s="1"/>
  <c r="L281" i="7"/>
  <c r="N281" i="7" s="1"/>
  <c r="H279" i="7"/>
  <c r="J279" i="7" s="1"/>
  <c r="L279" i="7" s="1"/>
  <c r="N279" i="7" s="1"/>
  <c r="H267" i="7"/>
  <c r="J267" i="7" s="1"/>
  <c r="L267" i="7" s="1"/>
  <c r="N267" i="7" s="1"/>
  <c r="H266" i="7"/>
  <c r="J266" i="7" s="1"/>
  <c r="L266" i="7" s="1"/>
  <c r="N266" i="7" s="1"/>
  <c r="L265" i="7"/>
  <c r="N265" i="7" s="1"/>
  <c r="H264" i="7"/>
  <c r="J264" i="7" s="1"/>
  <c r="L264" i="7" s="1"/>
  <c r="N264" i="7" s="1"/>
  <c r="J262" i="7"/>
  <c r="L262" i="7" s="1"/>
  <c r="N262" i="7" s="1"/>
  <c r="H261" i="7"/>
  <c r="J261" i="7" s="1"/>
  <c r="L261" i="7" s="1"/>
  <c r="N261" i="7" s="1"/>
  <c r="H260" i="7"/>
  <c r="J260" i="7" s="1"/>
  <c r="L260" i="7" s="1"/>
  <c r="N260" i="7" s="1"/>
  <c r="H259" i="7"/>
  <c r="J259" i="7" s="1"/>
  <c r="L259" i="7" s="1"/>
  <c r="N259" i="7" s="1"/>
  <c r="H258" i="7"/>
  <c r="J258" i="7" s="1"/>
  <c r="L258" i="7" s="1"/>
  <c r="N258" i="7" s="1"/>
  <c r="H257" i="7"/>
  <c r="J257" i="7" s="1"/>
  <c r="L257" i="7" s="1"/>
  <c r="N257" i="7" s="1"/>
  <c r="H256" i="7"/>
  <c r="J256" i="7" s="1"/>
  <c r="L256" i="7" s="1"/>
  <c r="N256" i="7" s="1"/>
  <c r="H30" i="7"/>
  <c r="J30" i="7" s="1"/>
  <c r="L30" i="7" s="1"/>
  <c r="N30" i="7" s="1"/>
  <c r="H255" i="7"/>
  <c r="J255" i="7" s="1"/>
  <c r="L255" i="7" s="1"/>
  <c r="N255" i="7" s="1"/>
  <c r="H254" i="7"/>
  <c r="J254" i="7" s="1"/>
  <c r="L254" i="7" s="1"/>
  <c r="N254" i="7" s="1"/>
  <c r="H252" i="7"/>
  <c r="J252" i="7" s="1"/>
  <c r="L252" i="7" s="1"/>
  <c r="N252" i="7" s="1"/>
  <c r="H251" i="7"/>
  <c r="J251" i="7" s="1"/>
  <c r="L251" i="7" s="1"/>
  <c r="N251" i="7" s="1"/>
  <c r="L250" i="7"/>
  <c r="N250" i="7" s="1"/>
  <c r="H247" i="7"/>
  <c r="J247" i="7" s="1"/>
  <c r="L247" i="7" s="1"/>
  <c r="N247" i="7" s="1"/>
  <c r="N244" i="7"/>
  <c r="H242" i="7"/>
  <c r="J242" i="7" s="1"/>
  <c r="L242" i="7" s="1"/>
  <c r="N242" i="7" s="1"/>
  <c r="T38" i="1" s="1"/>
  <c r="H241" i="7"/>
  <c r="J241" i="7" s="1"/>
  <c r="L241" i="7" s="1"/>
  <c r="N241" i="7" s="1"/>
  <c r="L240" i="7"/>
  <c r="N240" i="7" s="1"/>
  <c r="H239" i="7"/>
  <c r="J239" i="7" s="1"/>
  <c r="L239" i="7" s="1"/>
  <c r="N239" i="7" s="1"/>
  <c r="H234" i="7"/>
  <c r="J234" i="7" s="1"/>
  <c r="L234" i="7" s="1"/>
  <c r="N234" i="7" s="1"/>
  <c r="H233" i="7"/>
  <c r="J233" i="7" s="1"/>
  <c r="L233" i="7" s="1"/>
  <c r="N233" i="7" s="1"/>
  <c r="H232" i="7"/>
  <c r="J232" i="7" s="1"/>
  <c r="L232" i="7" s="1"/>
  <c r="N232" i="7" s="1"/>
  <c r="H229" i="7"/>
  <c r="J229" i="7" s="1"/>
  <c r="L229" i="7" s="1"/>
  <c r="N229" i="7" s="1"/>
  <c r="H228" i="7"/>
  <c r="J228" i="7" s="1"/>
  <c r="L228" i="7" s="1"/>
  <c r="N228" i="7" s="1"/>
  <c r="L227" i="7"/>
  <c r="N227" i="7" s="1"/>
  <c r="J226" i="7"/>
  <c r="L226" i="7" s="1"/>
  <c r="N226" i="7" s="1"/>
  <c r="H223" i="7"/>
  <c r="J223" i="7" s="1"/>
  <c r="L223" i="7" s="1"/>
  <c r="N223" i="7" s="1"/>
  <c r="H222" i="7"/>
  <c r="J222" i="7" s="1"/>
  <c r="L222" i="7" s="1"/>
  <c r="N222" i="7" s="1"/>
  <c r="H221" i="7"/>
  <c r="J221" i="7" s="1"/>
  <c r="L221" i="7" s="1"/>
  <c r="N221" i="7" s="1"/>
  <c r="H219" i="7"/>
  <c r="J219" i="7" s="1"/>
  <c r="L219" i="7" s="1"/>
  <c r="N219" i="7" s="1"/>
  <c r="H217" i="7"/>
  <c r="J217" i="7" s="1"/>
  <c r="L217" i="7" s="1"/>
  <c r="N217" i="7" s="1"/>
  <c r="H216" i="7"/>
  <c r="J216" i="7" s="1"/>
  <c r="L216" i="7" s="1"/>
  <c r="N216" i="7" s="1"/>
  <c r="L212" i="7"/>
  <c r="N212" i="7" s="1"/>
  <c r="H211" i="7"/>
  <c r="J211" i="7" s="1"/>
  <c r="L211" i="7" s="1"/>
  <c r="N211" i="7" s="1"/>
  <c r="H210" i="7"/>
  <c r="J210" i="7" s="1"/>
  <c r="L210" i="7" s="1"/>
  <c r="N210" i="7" s="1"/>
  <c r="H209" i="7"/>
  <c r="J209" i="7" s="1"/>
  <c r="L209" i="7" s="1"/>
  <c r="N209" i="7" s="1"/>
  <c r="H208" i="7"/>
  <c r="J208" i="7" s="1"/>
  <c r="L208" i="7" s="1"/>
  <c r="N208" i="7" s="1"/>
  <c r="H207" i="7"/>
  <c r="J207" i="7" s="1"/>
  <c r="L207" i="7" s="1"/>
  <c r="N207" i="7" s="1"/>
  <c r="H204" i="7"/>
  <c r="J204" i="7" s="1"/>
  <c r="L204" i="7" s="1"/>
  <c r="N204" i="7" s="1"/>
  <c r="L203" i="7"/>
  <c r="N203" i="7" s="1"/>
  <c r="H201" i="7"/>
  <c r="J201" i="7" s="1"/>
  <c r="L201" i="7" s="1"/>
  <c r="N201" i="7" s="1"/>
  <c r="H200" i="7"/>
  <c r="J200" i="7" s="1"/>
  <c r="L200" i="7" s="1"/>
  <c r="N200" i="7" s="1"/>
  <c r="T10" i="1" s="1"/>
  <c r="H199" i="7"/>
  <c r="J199" i="7" s="1"/>
  <c r="L199" i="7" s="1"/>
  <c r="N199" i="7" s="1"/>
  <c r="H196" i="7"/>
  <c r="J196" i="7" s="1"/>
  <c r="L196" i="7" s="1"/>
  <c r="N196" i="7" s="1"/>
  <c r="H195" i="7"/>
  <c r="J195" i="7" s="1"/>
  <c r="L195" i="7" s="1"/>
  <c r="N195" i="7" s="1"/>
  <c r="L194" i="7"/>
  <c r="N194" i="7" s="1"/>
  <c r="H193" i="7"/>
  <c r="J193" i="7" s="1"/>
  <c r="L193" i="7" s="1"/>
  <c r="N193" i="7" s="1"/>
  <c r="L191" i="7"/>
  <c r="N191" i="7" s="1"/>
  <c r="N190" i="7"/>
  <c r="H188" i="7"/>
  <c r="J188" i="7" s="1"/>
  <c r="L188" i="7" s="1"/>
  <c r="N188" i="7" s="1"/>
  <c r="J185" i="7"/>
  <c r="L185" i="7" s="1"/>
  <c r="N185" i="7" s="1"/>
  <c r="H179" i="7"/>
  <c r="J179" i="7" s="1"/>
  <c r="L179" i="7" s="1"/>
  <c r="N179" i="7" s="1"/>
  <c r="H176" i="7"/>
  <c r="J176" i="7" s="1"/>
  <c r="L176" i="7" s="1"/>
  <c r="N176" i="7" s="1"/>
  <c r="H174" i="7"/>
  <c r="J174" i="7" s="1"/>
  <c r="L174" i="7" s="1"/>
  <c r="N174" i="7" s="1"/>
  <c r="L173" i="7"/>
  <c r="N173" i="7" s="1"/>
  <c r="H172" i="7"/>
  <c r="J172" i="7" s="1"/>
  <c r="L172" i="7" s="1"/>
  <c r="N172" i="7" s="1"/>
  <c r="H170" i="7"/>
  <c r="J170" i="7" s="1"/>
  <c r="L170" i="7" s="1"/>
  <c r="N170" i="7" s="1"/>
  <c r="L169" i="7"/>
  <c r="N169" i="7" s="1"/>
  <c r="L168" i="7"/>
  <c r="N168" i="7" s="1"/>
  <c r="H167" i="7"/>
  <c r="J167" i="7" s="1"/>
  <c r="L167" i="7" s="1"/>
  <c r="N167" i="7" s="1"/>
  <c r="L166" i="7"/>
  <c r="N166" i="7" s="1"/>
  <c r="H165" i="7"/>
  <c r="J165" i="7" s="1"/>
  <c r="L165" i="7" s="1"/>
  <c r="N165" i="7" s="1"/>
  <c r="H164" i="7"/>
  <c r="J164" i="7" s="1"/>
  <c r="L164" i="7" s="1"/>
  <c r="N164" i="7" s="1"/>
  <c r="N163" i="7"/>
  <c r="T37" i="1" s="1"/>
  <c r="H162" i="7"/>
  <c r="J162" i="7" s="1"/>
  <c r="L162" i="7" s="1"/>
  <c r="N162" i="7" s="1"/>
  <c r="H161" i="7"/>
  <c r="J161" i="7" s="1"/>
  <c r="L161" i="7" s="1"/>
  <c r="N161" i="7" s="1"/>
  <c r="H160" i="7"/>
  <c r="J160" i="7" s="1"/>
  <c r="L160" i="7" s="1"/>
  <c r="N160" i="7" s="1"/>
  <c r="N159" i="7"/>
  <c r="H156" i="7"/>
  <c r="J156" i="7" s="1"/>
  <c r="L156" i="7" s="1"/>
  <c r="N156" i="7" s="1"/>
  <c r="J155" i="7"/>
  <c r="L155" i="7" s="1"/>
  <c r="N155" i="7" s="1"/>
  <c r="J154" i="7"/>
  <c r="L154" i="7" s="1"/>
  <c r="N154" i="7" s="1"/>
  <c r="H153" i="7"/>
  <c r="J153" i="7" s="1"/>
  <c r="L153" i="7" s="1"/>
  <c r="N153" i="7" s="1"/>
  <c r="L152" i="7"/>
  <c r="N152" i="7" s="1"/>
  <c r="H150" i="7"/>
  <c r="J150" i="7" s="1"/>
  <c r="L150" i="7" s="1"/>
  <c r="N150" i="7" s="1"/>
  <c r="H148" i="7"/>
  <c r="J148" i="7" s="1"/>
  <c r="L148" i="7" s="1"/>
  <c r="N148" i="7" s="1"/>
  <c r="L143" i="7"/>
  <c r="N143" i="7" s="1"/>
  <c r="H142" i="7"/>
  <c r="J142" i="7" s="1"/>
  <c r="L142" i="7" s="1"/>
  <c r="N142" i="7" s="1"/>
  <c r="H141" i="7"/>
  <c r="J141" i="7" s="1"/>
  <c r="L141" i="7" s="1"/>
  <c r="N141" i="7" s="1"/>
  <c r="L139" i="7"/>
  <c r="N139" i="7" s="1"/>
  <c r="H138" i="7"/>
  <c r="J138" i="7" s="1"/>
  <c r="L138" i="7" s="1"/>
  <c r="N138" i="7" s="1"/>
  <c r="L135" i="7"/>
  <c r="N135" i="7" s="1"/>
  <c r="H134" i="7"/>
  <c r="J134" i="7" s="1"/>
  <c r="L134" i="7" s="1"/>
  <c r="N134" i="7" s="1"/>
  <c r="H133" i="7"/>
  <c r="J133" i="7" s="1"/>
  <c r="L133" i="7" s="1"/>
  <c r="N133" i="7" s="1"/>
  <c r="H130" i="7"/>
  <c r="J130" i="7" s="1"/>
  <c r="L130" i="7" s="1"/>
  <c r="N130" i="7" s="1"/>
  <c r="H129" i="7"/>
  <c r="J129" i="7" s="1"/>
  <c r="L129" i="7" s="1"/>
  <c r="N129" i="7" s="1"/>
  <c r="J128" i="7"/>
  <c r="L128" i="7" s="1"/>
  <c r="N128" i="7" s="1"/>
  <c r="H125" i="7"/>
  <c r="J125" i="7" s="1"/>
  <c r="L125" i="7" s="1"/>
  <c r="N125" i="7" s="1"/>
  <c r="L123" i="7"/>
  <c r="N123" i="7" s="1"/>
  <c r="H120" i="7"/>
  <c r="J120" i="7" s="1"/>
  <c r="L120" i="7" s="1"/>
  <c r="N120" i="7" s="1"/>
  <c r="L119" i="7"/>
  <c r="N119" i="7" s="1"/>
  <c r="L115" i="7"/>
  <c r="N115" i="7" s="1"/>
  <c r="H111" i="7"/>
  <c r="J111" i="7" s="1"/>
  <c r="L111" i="7" s="1"/>
  <c r="N111" i="7" s="1"/>
  <c r="H110" i="7"/>
  <c r="J110" i="7" s="1"/>
  <c r="L110" i="7" s="1"/>
  <c r="N110" i="7" s="1"/>
  <c r="H107" i="7"/>
  <c r="J107" i="7" s="1"/>
  <c r="L107" i="7" s="1"/>
  <c r="N107" i="7" s="1"/>
  <c r="H106" i="7"/>
  <c r="J106" i="7" s="1"/>
  <c r="L106" i="7" s="1"/>
  <c r="N106" i="7" s="1"/>
  <c r="H105" i="7"/>
  <c r="J105" i="7" s="1"/>
  <c r="L105" i="7" s="1"/>
  <c r="N105" i="7" s="1"/>
  <c r="L104" i="7"/>
  <c r="N104" i="7" s="1"/>
  <c r="H103" i="7"/>
  <c r="J103" i="7" s="1"/>
  <c r="L103" i="7" s="1"/>
  <c r="N103" i="7" s="1"/>
  <c r="H102" i="7"/>
  <c r="J102" i="7" s="1"/>
  <c r="L102" i="7" s="1"/>
  <c r="N102" i="7" s="1"/>
  <c r="H101" i="7"/>
  <c r="J101" i="7" s="1"/>
  <c r="L101" i="7" s="1"/>
  <c r="N101" i="7" s="1"/>
  <c r="H100" i="7"/>
  <c r="J100" i="7" s="1"/>
  <c r="L100" i="7" s="1"/>
  <c r="N100" i="7" s="1"/>
  <c r="H97" i="7"/>
  <c r="J97" i="7" s="1"/>
  <c r="L97" i="7" s="1"/>
  <c r="N97" i="7" s="1"/>
  <c r="L95" i="7"/>
  <c r="N95" i="7" s="1"/>
  <c r="H94" i="7"/>
  <c r="J94" i="7" s="1"/>
  <c r="L94" i="7" s="1"/>
  <c r="N94" i="7" s="1"/>
  <c r="H93" i="7"/>
  <c r="J93" i="7" s="1"/>
  <c r="L93" i="7" s="1"/>
  <c r="N93" i="7" s="1"/>
  <c r="L92" i="7"/>
  <c r="N92" i="7" s="1"/>
  <c r="H91" i="7"/>
  <c r="J91" i="7" s="1"/>
  <c r="L91" i="7" s="1"/>
  <c r="N91" i="7" s="1"/>
  <c r="H88" i="7"/>
  <c r="J88" i="7" s="1"/>
  <c r="L88" i="7" s="1"/>
  <c r="N88" i="7" s="1"/>
  <c r="H86" i="7"/>
  <c r="J86" i="7" s="1"/>
  <c r="L86" i="7" s="1"/>
  <c r="N86" i="7" s="1"/>
  <c r="H85" i="7"/>
  <c r="J85" i="7" s="1"/>
  <c r="L85" i="7" s="1"/>
  <c r="N85" i="7" s="1"/>
  <c r="H81" i="7"/>
  <c r="J81" i="7" s="1"/>
  <c r="L81" i="7" s="1"/>
  <c r="N81" i="7" s="1"/>
  <c r="H79" i="7"/>
  <c r="J79" i="7" s="1"/>
  <c r="L79" i="7" s="1"/>
  <c r="N79" i="7" s="1"/>
  <c r="H76" i="7"/>
  <c r="J76" i="7" s="1"/>
  <c r="L76" i="7" s="1"/>
  <c r="N76" i="7" s="1"/>
  <c r="H75" i="7"/>
  <c r="J75" i="7" s="1"/>
  <c r="L75" i="7" s="1"/>
  <c r="N75" i="7" s="1"/>
  <c r="H74" i="7"/>
  <c r="J74" i="7" s="1"/>
  <c r="L74" i="7" s="1"/>
  <c r="N74" i="7" s="1"/>
  <c r="H71" i="7"/>
  <c r="J71" i="7" s="1"/>
  <c r="L71" i="7" s="1"/>
  <c r="N71" i="7" s="1"/>
  <c r="H68" i="7"/>
  <c r="J68" i="7" s="1"/>
  <c r="L68" i="7" s="1"/>
  <c r="N68" i="7" s="1"/>
  <c r="J67" i="7"/>
  <c r="L67" i="7" s="1"/>
  <c r="N67" i="7" s="1"/>
  <c r="N66" i="7"/>
  <c r="H65" i="7"/>
  <c r="J65" i="7" s="1"/>
  <c r="L65" i="7" s="1"/>
  <c r="N65" i="7" s="1"/>
  <c r="H62" i="7"/>
  <c r="J62" i="7" s="1"/>
  <c r="L62" i="7" s="1"/>
  <c r="N62" i="7" s="1"/>
  <c r="H61" i="7"/>
  <c r="J61" i="7" s="1"/>
  <c r="L61" i="7" s="1"/>
  <c r="N61" i="7" s="1"/>
  <c r="H60" i="7"/>
  <c r="J60" i="7" s="1"/>
  <c r="L60" i="7" s="1"/>
  <c r="N60" i="7" s="1"/>
  <c r="H57" i="7"/>
  <c r="J57" i="7" s="1"/>
  <c r="L57" i="7" s="1"/>
  <c r="N57" i="7" s="1"/>
  <c r="H56" i="7"/>
  <c r="J56" i="7" s="1"/>
  <c r="L56" i="7" s="1"/>
  <c r="N56" i="7" s="1"/>
  <c r="H55" i="7"/>
  <c r="J55" i="7" s="1"/>
  <c r="L55" i="7" s="1"/>
  <c r="N55" i="7" s="1"/>
  <c r="H49" i="7"/>
  <c r="J49" i="7" s="1"/>
  <c r="L49" i="7" s="1"/>
  <c r="N49" i="7" s="1"/>
  <c r="H48" i="7"/>
  <c r="J48" i="7" s="1"/>
  <c r="L48" i="7" s="1"/>
  <c r="N48" i="7" s="1"/>
  <c r="J47" i="7"/>
  <c r="L47" i="7" s="1"/>
  <c r="N47" i="7" s="1"/>
  <c r="H40" i="7"/>
  <c r="J40" i="7" s="1"/>
  <c r="L40" i="7" s="1"/>
  <c r="N40" i="7" s="1"/>
  <c r="J39" i="7"/>
  <c r="L39" i="7" s="1"/>
  <c r="N39" i="7" s="1"/>
  <c r="L36" i="7"/>
  <c r="N36" i="7" s="1"/>
  <c r="H35" i="7"/>
  <c r="J35" i="7" s="1"/>
  <c r="L35" i="7" s="1"/>
  <c r="N35" i="7" s="1"/>
  <c r="T55" i="1" s="1"/>
  <c r="H34" i="7"/>
  <c r="J34" i="7" s="1"/>
  <c r="L34" i="7" s="1"/>
  <c r="N34" i="7" s="1"/>
  <c r="H33" i="7"/>
  <c r="J33" i="7" s="1"/>
  <c r="L33" i="7" s="1"/>
  <c r="N33" i="7" s="1"/>
  <c r="H32" i="7"/>
  <c r="J32" i="7" s="1"/>
  <c r="L32" i="7" s="1"/>
  <c r="N32" i="7" s="1"/>
  <c r="H29" i="7"/>
  <c r="J29" i="7" s="1"/>
  <c r="L29" i="7" s="1"/>
  <c r="N29" i="7" s="1"/>
  <c r="H28" i="7"/>
  <c r="J28" i="7" s="1"/>
  <c r="L28" i="7" s="1"/>
  <c r="N28" i="7" s="1"/>
  <c r="H24" i="7"/>
  <c r="J24" i="7" s="1"/>
  <c r="L24" i="7" s="1"/>
  <c r="N24" i="7" s="1"/>
  <c r="H23" i="7"/>
  <c r="J23" i="7" s="1"/>
  <c r="L23" i="7" s="1"/>
  <c r="N23" i="7" s="1"/>
  <c r="N22" i="7"/>
  <c r="H21" i="7"/>
  <c r="J21" i="7" s="1"/>
  <c r="L21" i="7" s="1"/>
  <c r="N21" i="7" s="1"/>
  <c r="H20" i="7"/>
  <c r="J20" i="7" s="1"/>
  <c r="L20" i="7" s="1"/>
  <c r="N20" i="7" s="1"/>
  <c r="H19" i="7"/>
  <c r="J19" i="7" s="1"/>
  <c r="L19" i="7" s="1"/>
  <c r="N19" i="7" s="1"/>
  <c r="H15" i="7"/>
  <c r="J15" i="7" s="1"/>
  <c r="L15" i="7" s="1"/>
  <c r="N15" i="7" s="1"/>
  <c r="H13" i="7"/>
  <c r="J13" i="7" s="1"/>
  <c r="L13" i="7" s="1"/>
  <c r="N13" i="7" s="1"/>
  <c r="H12" i="7"/>
  <c r="J12" i="7" s="1"/>
  <c r="L12" i="7" s="1"/>
  <c r="N12" i="7" s="1"/>
  <c r="L9" i="7"/>
  <c r="N9" i="7" s="1"/>
  <c r="J7" i="7"/>
  <c r="L7" i="7" s="1"/>
  <c r="N7" i="7" s="1"/>
  <c r="AB280" i="7" l="1"/>
  <c r="AB278" i="7"/>
  <c r="AB267" i="7"/>
  <c r="AB265" i="7"/>
  <c r="AB263" i="7"/>
  <c r="AB260" i="7"/>
  <c r="AB258" i="7"/>
  <c r="AB253" i="7"/>
  <c r="AB251" i="7"/>
  <c r="AB248" i="7"/>
  <c r="AB239" i="7"/>
  <c r="AB233" i="7"/>
  <c r="AB231" i="7"/>
  <c r="AB229" i="7"/>
  <c r="AB227" i="7"/>
  <c r="AB223" i="7"/>
  <c r="AB218" i="7"/>
  <c r="AB216" i="7"/>
  <c r="AB207" i="7"/>
  <c r="AB203" i="7"/>
  <c r="AB201" i="7"/>
  <c r="AB192" i="7"/>
  <c r="AB189" i="7"/>
  <c r="AB175" i="7"/>
  <c r="AB172" i="7"/>
  <c r="AB170" i="7"/>
  <c r="AB168" i="7"/>
  <c r="AB166" i="7"/>
  <c r="AB164" i="7"/>
  <c r="AB162" i="7"/>
  <c r="AB160" i="7"/>
  <c r="AB156" i="7"/>
  <c r="AB153" i="7"/>
  <c r="AB144" i="7"/>
  <c r="AB142" i="7"/>
  <c r="AB137" i="7"/>
  <c r="AB135" i="7"/>
  <c r="AB130" i="7"/>
  <c r="AB128" i="7"/>
  <c r="AB126" i="7"/>
  <c r="AB115" i="7"/>
  <c r="AB112" i="7"/>
  <c r="AB110" i="7"/>
  <c r="AB94" i="7"/>
  <c r="AB89" i="7"/>
  <c r="AB87" i="7"/>
  <c r="AB85" i="7"/>
  <c r="AB80" i="7"/>
  <c r="AB68" i="7"/>
  <c r="AB65" i="7"/>
  <c r="AB61" i="7"/>
  <c r="AB59" i="7"/>
  <c r="AB57" i="7"/>
  <c r="AB52" i="7"/>
  <c r="AB48" i="7"/>
  <c r="AB42" i="7"/>
  <c r="AB40" i="7"/>
  <c r="AB37" i="7"/>
  <c r="AB35" i="7"/>
  <c r="AB33" i="7"/>
  <c r="AB31" i="7"/>
  <c r="AB29" i="7"/>
  <c r="AB26" i="7"/>
  <c r="AB21" i="7"/>
  <c r="AB16" i="7"/>
  <c r="AB14" i="7"/>
  <c r="AB9" i="7"/>
  <c r="AB7" i="7"/>
  <c r="AB185" i="7"/>
  <c r="AB151" i="7"/>
  <c r="AB138" i="7"/>
  <c r="AB133" i="7"/>
  <c r="AB120" i="7"/>
  <c r="AB106" i="7"/>
  <c r="AB104" i="7"/>
  <c r="AB97" i="7"/>
  <c r="AB92" i="7"/>
  <c r="AB81" i="7"/>
  <c r="AB75" i="7"/>
  <c r="AB66" i="7"/>
  <c r="AB27" i="7"/>
  <c r="AB19" i="7"/>
  <c r="AB105" i="7"/>
  <c r="AB96" i="7"/>
  <c r="AB74" i="7"/>
  <c r="AB56" i="7"/>
  <c r="AB47" i="7"/>
  <c r="AB23" i="7"/>
  <c r="AB18" i="7"/>
  <c r="AB283" i="7"/>
  <c r="AB276" i="7"/>
  <c r="AB274" i="7"/>
  <c r="AB261" i="7"/>
  <c r="AB256" i="7"/>
  <c r="AB249" i="7"/>
  <c r="AB244" i="7"/>
  <c r="AB242" i="7"/>
  <c r="AB240" i="7"/>
  <c r="AB221" i="7"/>
  <c r="AB219" i="7"/>
  <c r="AB211" i="7"/>
  <c r="AB208" i="7"/>
  <c r="AB199" i="7"/>
  <c r="AB195" i="7"/>
  <c r="AB190" i="7"/>
  <c r="AB176" i="7"/>
  <c r="AB173" i="7"/>
  <c r="AB154" i="7"/>
  <c r="AB149" i="7"/>
  <c r="AB140" i="7"/>
  <c r="AB124" i="7"/>
  <c r="AB108" i="7"/>
  <c r="AB102" i="7"/>
  <c r="AB90" i="7"/>
  <c r="AB78" i="7"/>
  <c r="AB71" i="7"/>
  <c r="AB49" i="7"/>
  <c r="AB24" i="7"/>
  <c r="AB22" i="7"/>
  <c r="AB12" i="7"/>
  <c r="AB103" i="7"/>
  <c r="AB82" i="7"/>
  <c r="AB70" i="7"/>
  <c r="AB281" i="7"/>
  <c r="AB279" i="7"/>
  <c r="AB266" i="7"/>
  <c r="AB264" i="7"/>
  <c r="AB262" i="7"/>
  <c r="AB259" i="7"/>
  <c r="AB257" i="7"/>
  <c r="AB254" i="7"/>
  <c r="AB252" i="7"/>
  <c r="AB250" i="7"/>
  <c r="AB234" i="7"/>
  <c r="AB232" i="7"/>
  <c r="AB230" i="7"/>
  <c r="AB228" i="7"/>
  <c r="AB226" i="7"/>
  <c r="AB222" i="7"/>
  <c r="AB217" i="7"/>
  <c r="AB212" i="7"/>
  <c r="AB209" i="7"/>
  <c r="AB204" i="7"/>
  <c r="AB202" i="7"/>
  <c r="AB193" i="7"/>
  <c r="AB179" i="7"/>
  <c r="AB174" i="7"/>
  <c r="AB171" i="7"/>
  <c r="AB169" i="7"/>
  <c r="AB167" i="7"/>
  <c r="AB165" i="7"/>
  <c r="AB163" i="7"/>
  <c r="AB161" i="7"/>
  <c r="AB159" i="7"/>
  <c r="AB155" i="7"/>
  <c r="AB147" i="7"/>
  <c r="AB143" i="7"/>
  <c r="AB141" i="7"/>
  <c r="AB136" i="7"/>
  <c r="AB129" i="7"/>
  <c r="AB127" i="7"/>
  <c r="AB125" i="7"/>
  <c r="AB116" i="7"/>
  <c r="AB113" i="7"/>
  <c r="AB111" i="7"/>
  <c r="AB109" i="7"/>
  <c r="AB100" i="7"/>
  <c r="AB95" i="7"/>
  <c r="AB93" i="7"/>
  <c r="AB88" i="7"/>
  <c r="AB86" i="7"/>
  <c r="AB79" i="7"/>
  <c r="AB69" i="7"/>
  <c r="AB62" i="7"/>
  <c r="AB60" i="7"/>
  <c r="AB58" i="7"/>
  <c r="AB55" i="7"/>
  <c r="AB43" i="7"/>
  <c r="AB41" i="7"/>
  <c r="AB38" i="7"/>
  <c r="AB36" i="7"/>
  <c r="AB34" i="7"/>
  <c r="AB32" i="7"/>
  <c r="AB30" i="7"/>
  <c r="AB28" i="7"/>
  <c r="AB20" i="7"/>
  <c r="AB17" i="7"/>
  <c r="AB15" i="7"/>
  <c r="AB13" i="7"/>
  <c r="AB8" i="7"/>
  <c r="AB6" i="7"/>
  <c r="AB284" i="7"/>
  <c r="AB282" i="7"/>
  <c r="AB277" i="7"/>
  <c r="AB275" i="7"/>
  <c r="AB255" i="7"/>
  <c r="AB247" i="7"/>
  <c r="AB243" i="7"/>
  <c r="AB241" i="7"/>
  <c r="AB220" i="7"/>
  <c r="AB213" i="7"/>
  <c r="AB210" i="7"/>
  <c r="AB200" i="7"/>
  <c r="AB196" i="7"/>
  <c r="AB194" i="7"/>
  <c r="AB191" i="7"/>
  <c r="AB188" i="7"/>
  <c r="AB182" i="7"/>
  <c r="AB152" i="7"/>
  <c r="AB150" i="7"/>
  <c r="AB148" i="7"/>
  <c r="AB139" i="7"/>
  <c r="AB134" i="7"/>
  <c r="AB123" i="7"/>
  <c r="AB119" i="7"/>
  <c r="AB114" i="7"/>
  <c r="AB107" i="7"/>
  <c r="AB101" i="7"/>
  <c r="AB91" i="7"/>
  <c r="AB76" i="7"/>
  <c r="AB67" i="7"/>
  <c r="AB51" i="7"/>
  <c r="AB39" i="7"/>
  <c r="AB25" i="7"/>
  <c r="Q22" i="1"/>
  <c r="Q45" i="1"/>
  <c r="Q9" i="1"/>
  <c r="Q62" i="1"/>
  <c r="Q43" i="1"/>
  <c r="Q35" i="1"/>
  <c r="Q34" i="1"/>
  <c r="Q31" i="1"/>
  <c r="Q41" i="1"/>
  <c r="Q38" i="1"/>
  <c r="Q12" i="1"/>
  <c r="Q57" i="1"/>
  <c r="Q29" i="1"/>
  <c r="Q32" i="1"/>
  <c r="Q8" i="1"/>
  <c r="Q7" i="1"/>
  <c r="Q24" i="1"/>
  <c r="Q42" i="1"/>
  <c r="Q53" i="1"/>
  <c r="Q59" i="1"/>
  <c r="Q56" i="1"/>
  <c r="Q36" i="1"/>
  <c r="Q60" i="1"/>
  <c r="Q23" i="1"/>
  <c r="Q64" i="1"/>
  <c r="Q58" i="1"/>
  <c r="Q17" i="1"/>
  <c r="Q61" i="1"/>
  <c r="Q19" i="1"/>
  <c r="Q52" i="1"/>
  <c r="Q47" i="1"/>
  <c r="Q14" i="1"/>
  <c r="Q21" i="1"/>
  <c r="Q20" i="1"/>
  <c r="Q26" i="1"/>
  <c r="Q37" i="1"/>
  <c r="Q50" i="1"/>
  <c r="Q30" i="1"/>
  <c r="Q25" i="1"/>
  <c r="Q54" i="1"/>
  <c r="Q40" i="1"/>
  <c r="Q46" i="1"/>
  <c r="Q55" i="1"/>
  <c r="Q10" i="1"/>
  <c r="Q44" i="1"/>
  <c r="Q13" i="1"/>
  <c r="J16" i="3"/>
  <c r="M16" i="3"/>
  <c r="P16" i="3"/>
  <c r="J17" i="3"/>
  <c r="M17" i="3"/>
  <c r="P17" i="3"/>
  <c r="J18" i="3"/>
  <c r="M18" i="3"/>
  <c r="P18" i="3"/>
  <c r="J19" i="3"/>
  <c r="M19" i="3"/>
  <c r="P19" i="3"/>
  <c r="J20" i="3"/>
  <c r="M20" i="3"/>
  <c r="P20" i="3"/>
  <c r="J21" i="3"/>
  <c r="M21" i="3"/>
  <c r="P21" i="3"/>
  <c r="J22" i="3"/>
  <c r="M22" i="3"/>
  <c r="P22" i="3"/>
  <c r="J28" i="3"/>
  <c r="M28" i="3"/>
  <c r="P28" i="3"/>
  <c r="J29" i="3"/>
  <c r="M29" i="3"/>
  <c r="P29" i="3"/>
  <c r="J30" i="3"/>
  <c r="M30" i="3"/>
  <c r="P30" i="3"/>
  <c r="J31" i="3"/>
  <c r="M31" i="3"/>
  <c r="P31" i="3"/>
  <c r="J32" i="3"/>
  <c r="M32" i="3"/>
  <c r="P32" i="3"/>
  <c r="J33" i="3"/>
  <c r="M33" i="3"/>
  <c r="P33" i="3"/>
  <c r="J34" i="3"/>
  <c r="M34" i="3"/>
  <c r="P34" i="3"/>
  <c r="J50" i="3"/>
  <c r="M50" i="3"/>
  <c r="P50" i="3"/>
  <c r="J51" i="3"/>
  <c r="M51" i="3"/>
  <c r="P51" i="3"/>
  <c r="J52" i="3"/>
  <c r="M52" i="3"/>
  <c r="P52" i="3"/>
  <c r="J53" i="3"/>
  <c r="M53" i="3"/>
  <c r="P53" i="3"/>
  <c r="J54" i="3"/>
  <c r="M54" i="3"/>
  <c r="P54" i="3"/>
  <c r="J40" i="3"/>
  <c r="M40" i="3"/>
  <c r="P40" i="3"/>
  <c r="J41" i="3"/>
  <c r="M41" i="3"/>
  <c r="P41" i="3"/>
  <c r="J42" i="3"/>
  <c r="M42" i="3"/>
  <c r="P42" i="3"/>
  <c r="J43" i="3"/>
  <c r="M43" i="3"/>
  <c r="P43" i="3"/>
  <c r="J44" i="3"/>
  <c r="M44" i="3"/>
  <c r="P44" i="3"/>
  <c r="J25" i="6"/>
  <c r="M25" i="6"/>
  <c r="P25" i="6"/>
  <c r="J26" i="6"/>
  <c r="M26" i="6"/>
  <c r="P26" i="6"/>
  <c r="J27" i="6"/>
  <c r="M27" i="6"/>
  <c r="P27" i="6"/>
  <c r="J28" i="6"/>
  <c r="M28" i="6"/>
  <c r="P28" i="6"/>
  <c r="J29" i="6"/>
  <c r="M29" i="6"/>
  <c r="P29" i="6"/>
  <c r="J30" i="6"/>
  <c r="M30" i="6"/>
  <c r="P30" i="6"/>
  <c r="J31" i="6"/>
  <c r="M31" i="6"/>
  <c r="P31" i="6"/>
  <c r="R171" i="7"/>
  <c r="R274" i="7"/>
  <c r="R90" i="7"/>
  <c r="R126" i="7"/>
  <c r="R37" i="7"/>
  <c r="R59" i="7"/>
  <c r="R182" i="7"/>
  <c r="R96" i="7"/>
  <c r="R113" i="7"/>
  <c r="R108" i="7"/>
  <c r="R38" i="7"/>
  <c r="R151" i="7"/>
  <c r="J13" i="6"/>
  <c r="M13" i="6"/>
  <c r="P13" i="6"/>
  <c r="J14" i="6"/>
  <c r="M14" i="6"/>
  <c r="P14" i="6"/>
  <c r="J15" i="6"/>
  <c r="M15" i="6"/>
  <c r="P15" i="6"/>
  <c r="J16" i="6"/>
  <c r="M16" i="6"/>
  <c r="P16" i="6"/>
  <c r="J17" i="6"/>
  <c r="M17" i="6"/>
  <c r="P17" i="6"/>
  <c r="J37" i="6"/>
  <c r="M37" i="6"/>
  <c r="P37" i="6"/>
  <c r="J40" i="6"/>
  <c r="M40" i="6"/>
  <c r="P40" i="6"/>
  <c r="P284" i="7"/>
  <c r="P283" i="7"/>
  <c r="P282" i="7"/>
  <c r="R282" i="7" s="1"/>
  <c r="P281" i="7"/>
  <c r="P279" i="7"/>
  <c r="R279" i="7" s="1"/>
  <c r="P267" i="7"/>
  <c r="P266" i="7"/>
  <c r="R266" i="7" s="1"/>
  <c r="P265" i="7"/>
  <c r="R265" i="7" s="1"/>
  <c r="P264" i="7"/>
  <c r="R264" i="7" s="1"/>
  <c r="P262" i="7"/>
  <c r="P261" i="7"/>
  <c r="P260" i="7"/>
  <c r="P259" i="7"/>
  <c r="P258" i="7"/>
  <c r="R258" i="7" s="1"/>
  <c r="P257" i="7"/>
  <c r="R257" i="7" s="1"/>
  <c r="P256" i="7"/>
  <c r="P30" i="7"/>
  <c r="P255" i="7"/>
  <c r="R255" i="7" s="1"/>
  <c r="P254" i="7"/>
  <c r="P252" i="7"/>
  <c r="P251" i="7"/>
  <c r="R251" i="7" s="1"/>
  <c r="P250" i="7"/>
  <c r="P247" i="7"/>
  <c r="P244" i="7"/>
  <c r="R244" i="7" s="1"/>
  <c r="P242" i="7"/>
  <c r="P241" i="7"/>
  <c r="R241" i="7" s="1"/>
  <c r="P240" i="7"/>
  <c r="P239" i="7"/>
  <c r="P234" i="7"/>
  <c r="P233" i="7"/>
  <c r="R233" i="7" s="1"/>
  <c r="P232" i="7"/>
  <c r="R232" i="7" s="1"/>
  <c r="P229" i="7"/>
  <c r="R229" i="7" s="1"/>
  <c r="P228" i="7"/>
  <c r="R228" i="7" s="1"/>
  <c r="P227" i="7"/>
  <c r="P226" i="7"/>
  <c r="P223" i="7"/>
  <c r="R223" i="7" s="1"/>
  <c r="P222" i="7"/>
  <c r="R222" i="7" s="1"/>
  <c r="P221" i="7"/>
  <c r="P219" i="7"/>
  <c r="R219" i="7" s="1"/>
  <c r="P217" i="7"/>
  <c r="R217" i="7" s="1"/>
  <c r="P216" i="7"/>
  <c r="R216" i="7" s="1"/>
  <c r="P212" i="7"/>
  <c r="R212" i="7" s="1"/>
  <c r="P211" i="7"/>
  <c r="R211" i="7" s="1"/>
  <c r="P210" i="7"/>
  <c r="P209" i="7"/>
  <c r="R209" i="7" s="1"/>
  <c r="P208" i="7"/>
  <c r="R208" i="7" s="1"/>
  <c r="P207" i="7"/>
  <c r="P204" i="7"/>
  <c r="R204" i="7" s="1"/>
  <c r="P203" i="7"/>
  <c r="R203" i="7" s="1"/>
  <c r="P201" i="7"/>
  <c r="P200" i="7"/>
  <c r="P199" i="7"/>
  <c r="R199" i="7" s="1"/>
  <c r="P196" i="7"/>
  <c r="P195" i="7"/>
  <c r="R195" i="7" s="1"/>
  <c r="P194" i="7"/>
  <c r="R194" i="7" s="1"/>
  <c r="P193" i="7"/>
  <c r="P191" i="7"/>
  <c r="P190" i="7"/>
  <c r="P188" i="7"/>
  <c r="P185" i="7"/>
  <c r="R185" i="7" s="1"/>
  <c r="P179" i="7"/>
  <c r="P176" i="7"/>
  <c r="P174" i="7"/>
  <c r="R174" i="7" s="1"/>
  <c r="P173" i="7"/>
  <c r="P172" i="7"/>
  <c r="P170" i="7"/>
  <c r="P169" i="7"/>
  <c r="R169" i="7" s="1"/>
  <c r="P168" i="7"/>
  <c r="P167" i="7"/>
  <c r="P166" i="7"/>
  <c r="P165" i="7"/>
  <c r="R165" i="7" s="1"/>
  <c r="P164" i="7"/>
  <c r="P163" i="7"/>
  <c r="P162" i="7"/>
  <c r="P161" i="7"/>
  <c r="R161" i="7" s="1"/>
  <c r="P160" i="7"/>
  <c r="R160" i="7" s="1"/>
  <c r="P159" i="7"/>
  <c r="R159" i="7" s="1"/>
  <c r="P156" i="7"/>
  <c r="R156" i="7" s="1"/>
  <c r="P155" i="7"/>
  <c r="R155" i="7" s="1"/>
  <c r="P154" i="7"/>
  <c r="P153" i="7"/>
  <c r="P152" i="7"/>
  <c r="P150" i="7"/>
  <c r="R150" i="7" s="1"/>
  <c r="P148" i="7"/>
  <c r="R148" i="7" s="1"/>
  <c r="P143" i="7"/>
  <c r="R143" i="7" s="1"/>
  <c r="P142" i="7"/>
  <c r="R142" i="7" s="1"/>
  <c r="P141" i="7"/>
  <c r="P139" i="7"/>
  <c r="R139" i="7" s="1"/>
  <c r="P138" i="7"/>
  <c r="R138" i="7" s="1"/>
  <c r="P135" i="7"/>
  <c r="R135" i="7" s="1"/>
  <c r="P134" i="7"/>
  <c r="P133" i="7"/>
  <c r="R133" i="7" s="1"/>
  <c r="P130" i="7"/>
  <c r="P129" i="7"/>
  <c r="R129" i="7" s="1"/>
  <c r="P128" i="7"/>
  <c r="R128" i="7" s="1"/>
  <c r="P125" i="7"/>
  <c r="R125" i="7" s="1"/>
  <c r="P123" i="7"/>
  <c r="P120" i="7"/>
  <c r="R120" i="7" s="1"/>
  <c r="P119" i="7"/>
  <c r="R119" i="7" s="1"/>
  <c r="P115" i="7"/>
  <c r="R115" i="7" s="1"/>
  <c r="P111" i="7"/>
  <c r="P110" i="7"/>
  <c r="R110" i="7" s="1"/>
  <c r="P107" i="7"/>
  <c r="R107" i="7" s="1"/>
  <c r="P106" i="7"/>
  <c r="R106" i="7" s="1"/>
  <c r="P105" i="7"/>
  <c r="R105" i="7" s="1"/>
  <c r="P104" i="7"/>
  <c r="R104" i="7" s="1"/>
  <c r="P103" i="7"/>
  <c r="R103" i="7" s="1"/>
  <c r="P102" i="7"/>
  <c r="R102" i="7" s="1"/>
  <c r="P101" i="7"/>
  <c r="R101" i="7" s="1"/>
  <c r="P100" i="7"/>
  <c r="P97" i="7"/>
  <c r="P95" i="7"/>
  <c r="P94" i="7"/>
  <c r="R94" i="7" s="1"/>
  <c r="P93" i="7"/>
  <c r="R93" i="7" s="1"/>
  <c r="P92" i="7"/>
  <c r="R92" i="7" s="1"/>
  <c r="P91" i="7"/>
  <c r="R91" i="7" s="1"/>
  <c r="P88" i="7"/>
  <c r="P86" i="7"/>
  <c r="P85" i="7"/>
  <c r="R85" i="7" s="1"/>
  <c r="P81" i="7"/>
  <c r="P79" i="7"/>
  <c r="R79" i="7" s="1"/>
  <c r="P76" i="7"/>
  <c r="P75" i="7"/>
  <c r="R75" i="7" s="1"/>
  <c r="P74" i="7"/>
  <c r="R74" i="7" s="1"/>
  <c r="P71" i="7"/>
  <c r="R71" i="7" s="1"/>
  <c r="P68" i="7"/>
  <c r="R68" i="7" s="1"/>
  <c r="P67" i="7"/>
  <c r="P66" i="7"/>
  <c r="P65" i="7"/>
  <c r="P62" i="7"/>
  <c r="P61" i="7"/>
  <c r="R61" i="7" s="1"/>
  <c r="P60" i="7"/>
  <c r="R60" i="7" s="1"/>
  <c r="P57" i="7"/>
  <c r="R57" i="7" s="1"/>
  <c r="P56" i="7"/>
  <c r="P55" i="7"/>
  <c r="P49" i="7"/>
  <c r="R49" i="7" s="1"/>
  <c r="P48" i="7"/>
  <c r="P47" i="7"/>
  <c r="P40" i="7"/>
  <c r="R40" i="7" s="1"/>
  <c r="P39" i="7"/>
  <c r="R39" i="7" s="1"/>
  <c r="P36" i="7"/>
  <c r="R36" i="7" s="1"/>
  <c r="P35" i="7"/>
  <c r="P34" i="7"/>
  <c r="P33" i="7"/>
  <c r="R33" i="7" s="1"/>
  <c r="P32" i="7"/>
  <c r="R32" i="7" s="1"/>
  <c r="P29" i="7"/>
  <c r="P28" i="7"/>
  <c r="R28" i="7" s="1"/>
  <c r="P24" i="7"/>
  <c r="P23" i="7"/>
  <c r="R23" i="7" s="1"/>
  <c r="P22" i="7"/>
  <c r="R22" i="7" s="1"/>
  <c r="P21" i="7"/>
  <c r="P20" i="7"/>
  <c r="R20" i="7" s="1"/>
  <c r="P19" i="7"/>
  <c r="P15" i="7"/>
  <c r="R15" i="7" s="1"/>
  <c r="P13" i="7"/>
  <c r="R13" i="7" s="1"/>
  <c r="P12" i="7"/>
  <c r="P9" i="7"/>
  <c r="P7" i="7"/>
  <c r="R7" i="7" s="1"/>
  <c r="Q30" i="3" l="1"/>
  <c r="Q44" i="3"/>
  <c r="Q30" i="6"/>
  <c r="Q26" i="6"/>
  <c r="Q42" i="3"/>
  <c r="Q40" i="3"/>
  <c r="Q20" i="3"/>
  <c r="Q16" i="3"/>
  <c r="Q31" i="6"/>
  <c r="Q29" i="6"/>
  <c r="Q41" i="3"/>
  <c r="Q27" i="6"/>
  <c r="Q52" i="3"/>
  <c r="Q43" i="3"/>
  <c r="Q34" i="3"/>
  <c r="Q32" i="3"/>
  <c r="Q28" i="3"/>
  <c r="Q54" i="3"/>
  <c r="Q50" i="3"/>
  <c r="Q28" i="6"/>
  <c r="Q25" i="6"/>
  <c r="Q21" i="3"/>
  <c r="Q19" i="3"/>
  <c r="Q18" i="3"/>
  <c r="Q17" i="3"/>
  <c r="Q53" i="3"/>
  <c r="Q51" i="3"/>
  <c r="Q33" i="3"/>
  <c r="Q31" i="3"/>
  <c r="Q29" i="3"/>
  <c r="Q22" i="3"/>
  <c r="T9" i="1"/>
  <c r="T24" i="1"/>
  <c r="T60" i="1"/>
  <c r="T20" i="1"/>
  <c r="T12" i="1"/>
  <c r="T36" i="1"/>
  <c r="T17" i="1"/>
  <c r="T50" i="1"/>
  <c r="Q40" i="6"/>
  <c r="Q15" i="6"/>
  <c r="Q37" i="6"/>
  <c r="Q17" i="6"/>
  <c r="Q13" i="6"/>
  <c r="Q16" i="6"/>
  <c r="Q14" i="6"/>
  <c r="R19" i="7"/>
  <c r="R21" i="7"/>
  <c r="R34" i="7"/>
  <c r="R48" i="7"/>
  <c r="R55" i="7"/>
  <c r="R65" i="7"/>
  <c r="R67" i="7"/>
  <c r="R88" i="7"/>
  <c r="R97" i="7"/>
  <c r="R111" i="7"/>
  <c r="R123" i="7"/>
  <c r="R130" i="7"/>
  <c r="R134" i="7"/>
  <c r="R163" i="7"/>
  <c r="R167" i="7"/>
  <c r="R179" i="7"/>
  <c r="R188" i="7"/>
  <c r="R191" i="7"/>
  <c r="R207" i="7"/>
  <c r="R226" i="7"/>
  <c r="R234" i="7"/>
  <c r="R240" i="7"/>
  <c r="R247" i="7"/>
  <c r="R254" i="7"/>
  <c r="R30" i="7"/>
  <c r="R259" i="7"/>
  <c r="R261" i="7"/>
  <c r="R284" i="7"/>
  <c r="R12" i="7"/>
  <c r="R24" i="7"/>
  <c r="R29" i="7"/>
  <c r="R35" i="7"/>
  <c r="R47" i="7"/>
  <c r="R62" i="7"/>
  <c r="R66" i="7"/>
  <c r="R76" i="7"/>
  <c r="R81" i="7"/>
  <c r="R86" i="7"/>
  <c r="R95" i="7"/>
  <c r="R100" i="7"/>
  <c r="R152" i="7"/>
  <c r="R162" i="7"/>
  <c r="R164" i="7"/>
  <c r="R166" i="7"/>
  <c r="R168" i="7"/>
  <c r="R170" i="7"/>
  <c r="R173" i="7"/>
  <c r="R176" i="7"/>
  <c r="R190" i="7"/>
  <c r="R193" i="7"/>
  <c r="R201" i="7"/>
  <c r="R210" i="7"/>
  <c r="R221" i="7"/>
  <c r="R227" i="7"/>
  <c r="R239" i="7"/>
  <c r="R250" i="7"/>
  <c r="R256" i="7"/>
  <c r="R260" i="7"/>
  <c r="R281" i="7"/>
  <c r="R9" i="7"/>
  <c r="R141" i="7"/>
  <c r="T42" i="1"/>
  <c r="R153" i="7"/>
  <c r="R172" i="7"/>
  <c r="R196" i="7"/>
  <c r="R200" i="7"/>
  <c r="R242" i="7"/>
  <c r="R56" i="7"/>
  <c r="R154" i="7"/>
  <c r="R252" i="7"/>
  <c r="T64" i="1"/>
  <c r="R262" i="7"/>
  <c r="R267" i="7"/>
  <c r="T23" i="1"/>
  <c r="R283" i="7"/>
  <c r="Q20" i="6" l="1"/>
  <c r="S20" i="6" s="1"/>
  <c r="Q35" i="3"/>
  <c r="Q45" i="3"/>
  <c r="Q55" i="3"/>
  <c r="S55" i="3" s="1"/>
  <c r="G48" i="3" s="1"/>
  <c r="Q23" i="3"/>
  <c r="S23" i="3" s="1"/>
  <c r="Q32" i="6"/>
  <c r="S32" i="6" s="1"/>
  <c r="G23" i="6" s="1"/>
  <c r="Q41" i="6"/>
  <c r="T40" i="1"/>
  <c r="T43" i="1"/>
  <c r="T22" i="1"/>
  <c r="T59" i="1"/>
  <c r="T26" i="1"/>
  <c r="T44" i="1"/>
  <c r="T7" i="1"/>
  <c r="T18" i="1"/>
  <c r="T62" i="1"/>
  <c r="T32" i="1"/>
  <c r="T21" i="1"/>
  <c r="T31" i="1"/>
  <c r="T57" i="1"/>
  <c r="T52" i="1"/>
  <c r="T25" i="1"/>
  <c r="T61" i="1"/>
  <c r="T45" i="1"/>
  <c r="T53" i="1"/>
  <c r="T8" i="1"/>
  <c r="T34" i="1"/>
  <c r="T54" i="1"/>
  <c r="T19" i="1"/>
  <c r="T35" i="1"/>
  <c r="T56" i="1"/>
  <c r="T13" i="1"/>
  <c r="T46" i="1"/>
  <c r="T14" i="1"/>
  <c r="T29" i="1"/>
  <c r="T30" i="1"/>
  <c r="T47" i="1"/>
  <c r="T58" i="1"/>
  <c r="S45" i="3" l="1"/>
  <c r="G38" i="3" s="1"/>
  <c r="G11" i="6"/>
  <c r="S41" i="6"/>
  <c r="G35" i="6" s="1"/>
  <c r="G14" i="3"/>
  <c r="S35" i="3"/>
  <c r="G26" i="3" s="1"/>
  <c r="T41" i="1"/>
</calcChain>
</file>

<file path=xl/sharedStrings.xml><?xml version="1.0" encoding="utf-8"?>
<sst xmlns="http://schemas.openxmlformats.org/spreadsheetml/2006/main" count="820" uniqueCount="488">
  <si>
    <t>Rang</t>
  </si>
  <si>
    <t>Name</t>
  </si>
  <si>
    <t>JG</t>
  </si>
  <si>
    <t>LT</t>
  </si>
  <si>
    <t>Ort</t>
  </si>
  <si>
    <t>Total</t>
  </si>
  <si>
    <t>Gutpunkte</t>
  </si>
  <si>
    <t>OA</t>
  </si>
  <si>
    <t>Utzigen</t>
  </si>
  <si>
    <t>Ersigen</t>
  </si>
  <si>
    <t>Recherswil</t>
  </si>
  <si>
    <t>Eggimann Remo</t>
  </si>
  <si>
    <t>MI</t>
  </si>
  <si>
    <t>Zimmerwald</t>
  </si>
  <si>
    <t>Galmiz</t>
  </si>
  <si>
    <t>Rouiller Nicolas</t>
  </si>
  <si>
    <t>Thörishaus</t>
  </si>
  <si>
    <t>Schenkel Markus</t>
  </si>
  <si>
    <t>Münchenbuchsee</t>
  </si>
  <si>
    <t>Tschirren Martin</t>
  </si>
  <si>
    <t>Grünig Urs</t>
  </si>
  <si>
    <t>Sutz-Lattrigen</t>
  </si>
  <si>
    <t>Hadorn Fritz</t>
  </si>
  <si>
    <t>Gurzelen</t>
  </si>
  <si>
    <t>Josi Thomas</t>
  </si>
  <si>
    <t>Heimberg</t>
  </si>
  <si>
    <t>Vogt Bernd</t>
  </si>
  <si>
    <t>Aarberg</t>
  </si>
  <si>
    <t>Belp</t>
  </si>
  <si>
    <t>Winkelmann Rudolf</t>
  </si>
  <si>
    <t>Eggimann Roland</t>
  </si>
  <si>
    <t>EM</t>
  </si>
  <si>
    <t>Ittigen</t>
  </si>
  <si>
    <t>Badertscher Stefan</t>
  </si>
  <si>
    <t>Binggeli Daniel</t>
  </si>
  <si>
    <t>Badertscher Jürg</t>
  </si>
  <si>
    <t>Neuenschwander Marc</t>
  </si>
  <si>
    <t>Hettiswil</t>
  </si>
  <si>
    <t>Wüthrich Ueli</t>
  </si>
  <si>
    <t>Zwicker Rolf</t>
  </si>
  <si>
    <t>Mathys Christoph</t>
  </si>
  <si>
    <t>Huttwil</t>
  </si>
  <si>
    <t>Tanner Sandro</t>
  </si>
  <si>
    <t>Berger Sacha</t>
  </si>
  <si>
    <t>OL</t>
  </si>
  <si>
    <t>Steffisburg</t>
  </si>
  <si>
    <t>Dänzer Reto</t>
  </si>
  <si>
    <t>Weissenbach</t>
  </si>
  <si>
    <t>Koller Marco</t>
  </si>
  <si>
    <t>Oberried</t>
  </si>
  <si>
    <t>Liebi Martin</t>
  </si>
  <si>
    <t>Zweisimmen</t>
  </si>
  <si>
    <t>Mösching Thomas</t>
  </si>
  <si>
    <t>Spiez</t>
  </si>
  <si>
    <t>Ryter Christian</t>
  </si>
  <si>
    <t>Saanen</t>
  </si>
  <si>
    <t>Wyss Peter</t>
  </si>
  <si>
    <t>Goldswil</t>
  </si>
  <si>
    <t>Reichenbach Daniel</t>
  </si>
  <si>
    <t>Feutersoey</t>
  </si>
  <si>
    <t>Wenger Pia</t>
  </si>
  <si>
    <t>Thun</t>
  </si>
  <si>
    <t>Wohnort</t>
  </si>
  <si>
    <t>A-Gruppen</t>
  </si>
  <si>
    <t>B-Gruppen</t>
  </si>
  <si>
    <t>Einzelwettkampf</t>
  </si>
  <si>
    <t>Beteiligung</t>
  </si>
  <si>
    <t>Teilnehmer</t>
  </si>
  <si>
    <t>Auszeichnungen</t>
  </si>
  <si>
    <t>Kranzkarten</t>
  </si>
  <si>
    <t>Ohne Auszeichnung</t>
  </si>
  <si>
    <t>500 Punkte</t>
  </si>
  <si>
    <t>1500 Punkte</t>
  </si>
  <si>
    <t>2500 Punkte</t>
  </si>
  <si>
    <t>neu</t>
  </si>
  <si>
    <t>alt</t>
  </si>
  <si>
    <t>Durchschnitt</t>
  </si>
  <si>
    <t>Mittelland</t>
  </si>
  <si>
    <t>Oberland</t>
  </si>
  <si>
    <t>Oberaargau</t>
  </si>
  <si>
    <t>Emmental</t>
  </si>
  <si>
    <t>Beyeler Daniel</t>
  </si>
  <si>
    <t>Burgistein</t>
  </si>
  <si>
    <t>Carrera Jean-Michel</t>
  </si>
  <si>
    <t>Brügg</t>
  </si>
  <si>
    <t>Grünig Michael</t>
  </si>
  <si>
    <t>Mischler Jasmin</t>
  </si>
  <si>
    <t>Mittelhäusern</t>
  </si>
  <si>
    <t>Mischler Jessica</t>
  </si>
  <si>
    <t>Stucki Albrecht</t>
  </si>
  <si>
    <t>Rüfenacht</t>
  </si>
  <si>
    <t>Studen</t>
  </si>
  <si>
    <t>Wehrli Jan</t>
  </si>
  <si>
    <t>Neuenegg</t>
  </si>
  <si>
    <t>Flückiger Urs</t>
  </si>
  <si>
    <t>Merzligen</t>
  </si>
  <si>
    <t>Gloor Daniela</t>
  </si>
  <si>
    <t>Worb</t>
  </si>
  <si>
    <t>Sieber Hugo</t>
  </si>
  <si>
    <t>Münsingen</t>
  </si>
  <si>
    <t>Widmer Martin</t>
  </si>
  <si>
    <t>Winkelmann Arnold</t>
  </si>
  <si>
    <t>Schenkel Thomas</t>
  </si>
  <si>
    <t>Zbinden Martin</t>
  </si>
  <si>
    <t>Milken</t>
  </si>
  <si>
    <t>Jakob Anton</t>
  </si>
  <si>
    <t>Benninger Paul</t>
  </si>
  <si>
    <t>Unterseen</t>
  </si>
  <si>
    <t>Berger Anton</t>
  </si>
  <si>
    <t>Linden</t>
  </si>
  <si>
    <t>Bühler Paul</t>
  </si>
  <si>
    <t>Dänzer Hermann</t>
  </si>
  <si>
    <t>Dossenbach Josef</t>
  </si>
  <si>
    <t>Matten</t>
  </si>
  <si>
    <t>Gabriel Walter</t>
  </si>
  <si>
    <t>Gander Fritz</t>
  </si>
  <si>
    <t>Gerber Rolf</t>
  </si>
  <si>
    <t>Kammer Markus</t>
  </si>
  <si>
    <t>Wimmis</t>
  </si>
  <si>
    <t>Müller Walter</t>
  </si>
  <si>
    <t>St. Stephan</t>
  </si>
  <si>
    <t>Roth Andreas</t>
  </si>
  <si>
    <t>Reichenbach</t>
  </si>
  <si>
    <t>Sarbach Erich</t>
  </si>
  <si>
    <t>Hondrich</t>
  </si>
  <si>
    <t>Ringoldswil</t>
  </si>
  <si>
    <t>Willener Peter</t>
  </si>
  <si>
    <t>Tschingel</t>
  </si>
  <si>
    <t>Wingeier Martin</t>
  </si>
  <si>
    <t>Zahler Ruedi</t>
  </si>
  <si>
    <t>Molitor Rico</t>
  </si>
  <si>
    <t>Wengen</t>
  </si>
  <si>
    <t>Zjörjen Hanspeter</t>
  </si>
  <si>
    <t>Blankenburg</t>
  </si>
  <si>
    <t>Boltigen</t>
  </si>
  <si>
    <t>Schmid Res</t>
  </si>
  <si>
    <t>Frutigen</t>
  </si>
  <si>
    <t>Leuenberger Adrian</t>
  </si>
  <si>
    <t>Juon Ignaz</t>
  </si>
  <si>
    <t>Utzenstorf</t>
  </si>
  <si>
    <t>Bohnenblust Walter</t>
  </si>
  <si>
    <t>Eggimann Lara</t>
  </si>
  <si>
    <t>Brand Tosca</t>
  </si>
  <si>
    <t>Tippenhauer Kevin</t>
  </si>
  <si>
    <t>Langenthal</t>
  </si>
  <si>
    <t>Annen Michael</t>
  </si>
  <si>
    <t>BJ</t>
  </si>
  <si>
    <t>Biel</t>
  </si>
  <si>
    <t>Tschanz Heinz</t>
  </si>
  <si>
    <t>Von Känel Jean-Pierre</t>
  </si>
  <si>
    <t>Moutier</t>
  </si>
  <si>
    <t>Lanz René</t>
  </si>
  <si>
    <t>Gerolfingen</t>
  </si>
  <si>
    <t>Diesse</t>
  </si>
  <si>
    <t>Dick Joachim</t>
  </si>
  <si>
    <t>Grossaffoltern</t>
  </si>
  <si>
    <t>Heimann Res</t>
  </si>
  <si>
    <t>Schmid Ueli</t>
  </si>
  <si>
    <t>Etter Andreas</t>
  </si>
  <si>
    <t>Kehrsatz</t>
  </si>
  <si>
    <t>TLG</t>
  </si>
  <si>
    <t>TST</t>
  </si>
  <si>
    <t>TKN</t>
  </si>
  <si>
    <t>Liegend</t>
  </si>
  <si>
    <t>Stehend</t>
  </si>
  <si>
    <t>Kniend</t>
  </si>
  <si>
    <t>Wittwer Matthias</t>
  </si>
  <si>
    <t>Walterswil</t>
  </si>
  <si>
    <t>Hasle-Rüegsau</t>
  </si>
  <si>
    <t>Loat Alexandra</t>
  </si>
  <si>
    <t>Bohnenblust Rolf</t>
  </si>
  <si>
    <t>Wanzwil</t>
  </si>
  <si>
    <t>Dennler Patrick</t>
  </si>
  <si>
    <t>Aarwangen</t>
  </si>
  <si>
    <t>Ambühl Nicole</t>
  </si>
  <si>
    <t>Gunten</t>
  </si>
  <si>
    <t>Winkler Andrea</t>
  </si>
  <si>
    <t>Blumenstein</t>
  </si>
  <si>
    <t>Schönried</t>
  </si>
  <si>
    <t>Martin Roland</t>
  </si>
  <si>
    <t>Blatter Beat</t>
  </si>
  <si>
    <t>Rohrbach Fritz</t>
  </si>
  <si>
    <t>Niedermuhlern</t>
  </si>
  <si>
    <t>Vorderegger Kevin</t>
  </si>
  <si>
    <t>Meier Simon</t>
  </si>
  <si>
    <t>Wiler b. Utzenstorf</t>
  </si>
  <si>
    <t>Eggimann Oliver</t>
  </si>
  <si>
    <t>Koller Roger</t>
  </si>
  <si>
    <t>Maurer Bruno</t>
  </si>
  <si>
    <t>Schattenhalb</t>
  </si>
  <si>
    <t>Berger Hansrudolf</t>
  </si>
  <si>
    <t>Riffenmatt</t>
  </si>
  <si>
    <t>Marti Christoph</t>
  </si>
  <si>
    <t>Bolligen</t>
  </si>
  <si>
    <t>Kipfer Rolf</t>
  </si>
  <si>
    <t>Ipsach</t>
  </si>
  <si>
    <t>Fiechter Fritz</t>
  </si>
  <si>
    <t>Corpataux Niklaus</t>
  </si>
  <si>
    <t>Thierachern</t>
  </si>
  <si>
    <t>Uhr oder KK</t>
  </si>
  <si>
    <t>Glocke oder KK</t>
  </si>
  <si>
    <t>Treichel oder KK</t>
  </si>
  <si>
    <t>Stucki Hansruedi</t>
  </si>
  <si>
    <t>Gaben für Gutpunkte</t>
  </si>
  <si>
    <t>Schmid Hans</t>
  </si>
  <si>
    <t>Pieterlen</t>
  </si>
  <si>
    <t>LIEGENDMEISTER</t>
  </si>
  <si>
    <t>STEHENDMEISTER</t>
  </si>
  <si>
    <t>KNIENDMEISTER</t>
  </si>
  <si>
    <t>BERNER MATCHMEISTER</t>
  </si>
  <si>
    <t>Schütze-Nr.</t>
  </si>
  <si>
    <t>Gutpunkte Verzeichnis BSSV</t>
  </si>
  <si>
    <t>A</t>
  </si>
  <si>
    <t>B</t>
  </si>
  <si>
    <t>Wasen i. E.</t>
  </si>
  <si>
    <t>Bärtschi Anita</t>
  </si>
  <si>
    <t>Herbligen</t>
  </si>
  <si>
    <t xml:space="preserve">Berchtold Jürg </t>
  </si>
  <si>
    <t>Bigler Gerhard</t>
  </si>
  <si>
    <t>Dotzigen</t>
  </si>
  <si>
    <t>Brand Carmen</t>
  </si>
  <si>
    <t>Buchmeier Edi</t>
  </si>
  <si>
    <t>Herzogenbuchsee</t>
  </si>
  <si>
    <t>Burri Michael</t>
  </si>
  <si>
    <t>C</t>
  </si>
  <si>
    <t>Carrel Jean-Francois</t>
  </si>
  <si>
    <t>D</t>
  </si>
  <si>
    <t>Derendinger Stefan</t>
  </si>
  <si>
    <t>Kaufdorf</t>
  </si>
  <si>
    <t xml:space="preserve">Matten </t>
  </si>
  <si>
    <t>E</t>
  </si>
  <si>
    <t>Eichenberger Toni</t>
  </si>
  <si>
    <t>F</t>
  </si>
  <si>
    <t>Flückiger Hans-Martin</t>
  </si>
  <si>
    <t>Kleindietwil</t>
  </si>
  <si>
    <t>Freiburghaus Markus</t>
  </si>
  <si>
    <t>Vorderfultigen</t>
  </si>
  <si>
    <t>G</t>
  </si>
  <si>
    <t>Grindelwald</t>
  </si>
  <si>
    <t>Gilgen Alain</t>
  </si>
  <si>
    <t>Goetschi Thomas</t>
  </si>
  <si>
    <t>Lützelflüh</t>
  </si>
  <si>
    <t>Grogg Roger</t>
  </si>
  <si>
    <t>H</t>
  </si>
  <si>
    <t>Häsler Ruedi</t>
  </si>
  <si>
    <t>Gattikon</t>
  </si>
  <si>
    <t>Häsler Willy</t>
  </si>
  <si>
    <t>Bönigen</t>
  </si>
  <si>
    <t>Heim Fritz</t>
  </si>
  <si>
    <t>Held Fritz</t>
  </si>
  <si>
    <t>Kirchberg</t>
  </si>
  <si>
    <t>Herren Daniel</t>
  </si>
  <si>
    <t>Hünibach</t>
  </si>
  <si>
    <t>Hess Ralph</t>
  </si>
  <si>
    <t>Burgdorf</t>
  </si>
  <si>
    <t>Hofer Andrea</t>
  </si>
  <si>
    <t>Bettenhausen</t>
  </si>
  <si>
    <t>Hofer Mischa</t>
  </si>
  <si>
    <t>Walkringen</t>
  </si>
  <si>
    <t>Huber Simon</t>
  </si>
  <si>
    <t>I</t>
  </si>
  <si>
    <t>Imhof Cédric</t>
  </si>
  <si>
    <t>Courtaman</t>
  </si>
  <si>
    <t>Iseli Hans</t>
  </si>
  <si>
    <t>J</t>
  </si>
  <si>
    <t>Langnau</t>
  </si>
  <si>
    <t>Jörg Andreas</t>
  </si>
  <si>
    <t>Juon Ian</t>
  </si>
  <si>
    <t>K</t>
  </si>
  <si>
    <t>Kägi Adrian</t>
  </si>
  <si>
    <t>Käser Benjamin</t>
  </si>
  <si>
    <t>Keiechenwil</t>
  </si>
  <si>
    <t>Keller Martina</t>
  </si>
  <si>
    <t>Oberdiessbach</t>
  </si>
  <si>
    <t>Kräuchi Martin</t>
  </si>
  <si>
    <t>Stettlen</t>
  </si>
  <si>
    <t>L</t>
  </si>
  <si>
    <t>Lehmann Fränzi</t>
  </si>
  <si>
    <t>Orpund</t>
  </si>
  <si>
    <t>Blausee</t>
  </si>
  <si>
    <t>Loretan Olivier</t>
  </si>
  <si>
    <t>Courtepin</t>
  </si>
  <si>
    <t>Loretan Pascal</t>
  </si>
  <si>
    <t>M</t>
  </si>
  <si>
    <t>Mathys Albert</t>
  </si>
  <si>
    <t>Täuffelen</t>
  </si>
  <si>
    <t>Maurer Fritz</t>
  </si>
  <si>
    <t>Maurer Marcel</t>
  </si>
  <si>
    <t>Saules</t>
  </si>
  <si>
    <t>Michel Thomas</t>
  </si>
  <si>
    <t>Moy Melanie</t>
  </si>
  <si>
    <t>Müller Andreas</t>
  </si>
  <si>
    <t>N</t>
  </si>
  <si>
    <t>O</t>
  </si>
  <si>
    <t>P</t>
  </si>
  <si>
    <t>Pfund Michael</t>
  </si>
  <si>
    <t>R</t>
  </si>
  <si>
    <t>Röthlisberger David</t>
  </si>
  <si>
    <t>Rhyn Daniel</t>
  </si>
  <si>
    <t>S</t>
  </si>
  <si>
    <t>Sägesser Karin</t>
  </si>
  <si>
    <t>Siegenthaler Urs</t>
  </si>
  <si>
    <t>Mörigen</t>
  </si>
  <si>
    <t>Sopowski Boris</t>
  </si>
  <si>
    <t>Aegerten</t>
  </si>
  <si>
    <t>SCH</t>
  </si>
  <si>
    <t>Schläfli Christoph</t>
  </si>
  <si>
    <t>Roggwil</t>
  </si>
  <si>
    <t>ST</t>
  </si>
  <si>
    <t>Stebler Hansjörg</t>
  </si>
  <si>
    <t>Kallnach</t>
  </si>
  <si>
    <t>Stebler Samuel</t>
  </si>
  <si>
    <t>Seewil</t>
  </si>
  <si>
    <t>Steinmann Martin</t>
  </si>
  <si>
    <t>Richigen</t>
  </si>
  <si>
    <t>Stucki Kurt</t>
  </si>
  <si>
    <t>Riggisberg</t>
  </si>
  <si>
    <t>T</t>
  </si>
  <si>
    <t>Thöni Markus</t>
  </si>
  <si>
    <t>Thuner Matthias</t>
  </si>
  <si>
    <t>Grosshöchstetten</t>
  </si>
  <si>
    <t>Tschan Fritz</t>
  </si>
  <si>
    <t>Merligen</t>
  </si>
  <si>
    <t>Tüscherz</t>
  </si>
  <si>
    <t>U</t>
  </si>
  <si>
    <t>V</t>
  </si>
  <si>
    <t>Von Arx Heinz</t>
  </si>
  <si>
    <t>Neuendorf</t>
  </si>
  <si>
    <t xml:space="preserve">Von Gunten Doris </t>
  </si>
  <si>
    <t>W</t>
  </si>
  <si>
    <t>Weber Beat</t>
  </si>
  <si>
    <t>Wenger Iris</t>
  </si>
  <si>
    <t>Widmer Marcel</t>
  </si>
  <si>
    <t>Willener Hans-Ruedi</t>
  </si>
  <si>
    <t>Windler Heinz</t>
  </si>
  <si>
    <t>Wittwer Anita</t>
  </si>
  <si>
    <t>X</t>
  </si>
  <si>
    <t>Y</t>
  </si>
  <si>
    <t>Z</t>
  </si>
  <si>
    <t>Zahnd René</t>
  </si>
  <si>
    <t>Zobrist Marcel</t>
  </si>
  <si>
    <t>Zuschläge 2002 ab Jahrgang 1947 und älter (Pro Jahr ein Resultatpunkt zur Gutpunkteberechnung)</t>
  </si>
  <si>
    <t>Zuschläge 2003 ab Jahrgang 1948 und älter (Pro Jahr ein Resultatpunkt zur Gutpunkteberechnung)</t>
  </si>
  <si>
    <t>Zuschläge 2004 ab Jahrgang 1949 und älter</t>
  </si>
  <si>
    <t>Zuschläge 2005 ab Jahrgang 1950 und älter</t>
  </si>
  <si>
    <t>Zuschläge 2006 ab Jahrgang 1951 und älter</t>
  </si>
  <si>
    <t>Zuschläge 2007 ab Jahrgang 1952 und älter</t>
  </si>
  <si>
    <t>Zuschläge 2008 ab Jahrgang 1953 und älter</t>
  </si>
  <si>
    <t>nächste Nummer :</t>
  </si>
  <si>
    <t>Monnerat Guillaume</t>
  </si>
  <si>
    <t>Zahler Martin</t>
  </si>
  <si>
    <t>Därstetten</t>
  </si>
  <si>
    <t>Aeschlimann Stefan</t>
  </si>
  <si>
    <t>Germann Isabelle</t>
  </si>
  <si>
    <t>Wabern</t>
  </si>
  <si>
    <t>Grünig Simon</t>
  </si>
  <si>
    <t>Jost Karin</t>
  </si>
  <si>
    <t>Gümmenen</t>
  </si>
  <si>
    <t>Von Wartburg Adrian</t>
  </si>
  <si>
    <t>Ueberstorf</t>
  </si>
  <si>
    <t>Heynen Michelle</t>
  </si>
  <si>
    <t>Bern</t>
  </si>
  <si>
    <t>Wisler Martin</t>
  </si>
  <si>
    <t>Grünen</t>
  </si>
  <si>
    <t>Bruni Marcel</t>
  </si>
  <si>
    <t>Amsoldingen</t>
  </si>
  <si>
    <t>Bruni Melanie</t>
  </si>
  <si>
    <t>Lenz Eveline</t>
  </si>
  <si>
    <t>Dennler Sandra</t>
  </si>
  <si>
    <t>Weiach</t>
  </si>
  <si>
    <t>Zollikofen</t>
  </si>
  <si>
    <t>Rüeggisberg</t>
  </si>
  <si>
    <t>Fuhrer Beat</t>
  </si>
  <si>
    <t>Lehmann Adrian</t>
  </si>
  <si>
    <t>Oberli Michael</t>
  </si>
  <si>
    <t>Zuschläge 2009 ab Jahrgang 1954 und älter</t>
  </si>
  <si>
    <t>Bieri Michael</t>
  </si>
  <si>
    <t>Weissenburg</t>
  </si>
  <si>
    <t>Rieder Marco</t>
  </si>
  <si>
    <t>Lenk</t>
  </si>
  <si>
    <t>Schwarz Marcial</t>
  </si>
  <si>
    <t>Blaser Lukas</t>
  </si>
  <si>
    <t>Uebeschi</t>
  </si>
  <si>
    <t>Klopfenstein Res</t>
  </si>
  <si>
    <t>Kandersteg</t>
  </si>
  <si>
    <t>Dennler René</t>
  </si>
  <si>
    <t>Wynigen</t>
  </si>
  <si>
    <t>Jost Stefan</t>
  </si>
  <si>
    <t>Füglister Fabienne</t>
  </si>
  <si>
    <t>Hofstetter Jasmin</t>
  </si>
  <si>
    <t>Solothurn</t>
  </si>
  <si>
    <t>Hiltbrunner Mario</t>
  </si>
  <si>
    <t>Müntschenmier</t>
  </si>
  <si>
    <t>Hofstetter Vanessa</t>
  </si>
  <si>
    <t>Zuschläge 2010 ab Jahrgang 1955 und älter</t>
  </si>
  <si>
    <t>Bärtschi Simon</t>
  </si>
  <si>
    <t>Oberwangen</t>
  </si>
  <si>
    <t>Huber Tanja</t>
  </si>
  <si>
    <t>Roth Lukas</t>
  </si>
  <si>
    <t>Rüedisbach</t>
  </si>
  <si>
    <t>Zahnd Christoph</t>
  </si>
  <si>
    <t>Zangger Dominique</t>
  </si>
  <si>
    <t>Trachsel Paul</t>
  </si>
  <si>
    <t>OKSV</t>
  </si>
  <si>
    <t>MSSV</t>
  </si>
  <si>
    <t>KK</t>
  </si>
  <si>
    <t>Trachsel Tanja</t>
  </si>
  <si>
    <t>Kaufmann Julian</t>
  </si>
  <si>
    <t>Burkhalter Robert</t>
  </si>
  <si>
    <t>Baumann Christoph</t>
  </si>
  <si>
    <t>Baumann Philippe</t>
  </si>
  <si>
    <t>Bigler Gabriela</t>
  </si>
  <si>
    <t>Boll</t>
  </si>
  <si>
    <t>Frauchiger Sabrina</t>
  </si>
  <si>
    <t>Sieber Roland</t>
  </si>
  <si>
    <t>Konolfingen</t>
  </si>
  <si>
    <t>Werren Markus</t>
  </si>
  <si>
    <t>Steiner Susann</t>
  </si>
  <si>
    <t>Müller Peter</t>
  </si>
  <si>
    <t>Wangenried</t>
  </si>
  <si>
    <t>Kaspar Florian</t>
  </si>
  <si>
    <t>Kandergrund</t>
  </si>
  <si>
    <t>Zuschläge 2011 ab Jahrgang 1956 und älter</t>
  </si>
  <si>
    <t>Zuschläge 2012 ab Jahrgang 1957 und älter</t>
  </si>
  <si>
    <t>Binggeli Natalie</t>
  </si>
  <si>
    <t>Bigenthal</t>
  </si>
  <si>
    <t>Wengi b. Frutigen</t>
  </si>
  <si>
    <t>Zahnd Raphael</t>
  </si>
  <si>
    <t>Gerber Stefan</t>
  </si>
  <si>
    <t>Buser Jasmin</t>
  </si>
  <si>
    <t>Eichelberger Adrian</t>
  </si>
  <si>
    <t>Madiswil</t>
  </si>
  <si>
    <t>Ammann Sandra</t>
  </si>
  <si>
    <t>Bartenbach Nina</t>
  </si>
  <si>
    <t>Rüschegg-Heubach</t>
  </si>
  <si>
    <t>Oberbalm</t>
  </si>
  <si>
    <t>Für den Final qualifizierte Schützen</t>
  </si>
  <si>
    <t>Zuschläge 2013 ab Jahrgang 1958 und älter</t>
  </si>
  <si>
    <t>Scharnachtal</t>
  </si>
  <si>
    <t>Jakob Marisa</t>
  </si>
  <si>
    <t>Rubigen</t>
  </si>
  <si>
    <t>Weber Ivo</t>
  </si>
  <si>
    <t>Weber Jan</t>
  </si>
  <si>
    <t>Steinhauer Ramona</t>
  </si>
  <si>
    <t>Hinterkappelen</t>
  </si>
  <si>
    <t>Romont</t>
  </si>
  <si>
    <t>Gasser Jennifer</t>
  </si>
  <si>
    <t>Lander Yannik</t>
  </si>
  <si>
    <t>Büren a.A.</t>
  </si>
  <si>
    <t>Zahnd Monika</t>
  </si>
  <si>
    <t>Cueni Benno</t>
  </si>
  <si>
    <t>Eriz</t>
  </si>
  <si>
    <t>Criblez Frédéric</t>
  </si>
  <si>
    <t>Saicourt</t>
  </si>
  <si>
    <t>Krebs Tobias</t>
  </si>
  <si>
    <t>Seeberg</t>
  </si>
  <si>
    <t>Fuhrer Reto</t>
  </si>
  <si>
    <t>Bieri Ramona</t>
  </si>
  <si>
    <t>Hollenweger Jan</t>
  </si>
  <si>
    <t>Kappel</t>
  </si>
  <si>
    <t>ESSV</t>
  </si>
  <si>
    <t>FP</t>
  </si>
  <si>
    <t>1. Serie</t>
  </si>
  <si>
    <t>2. Serie - Elimination</t>
  </si>
  <si>
    <t>SO</t>
  </si>
  <si>
    <t>© Armando Amrein</t>
  </si>
  <si>
    <t>71. Kantonal-Matchtag des BSSV</t>
  </si>
  <si>
    <t>9. und 10. August 2014 Schwadernau</t>
  </si>
  <si>
    <t>71. KANTONAL-MATCHTAG BSSV Gewehr 50m</t>
  </si>
  <si>
    <t>Zuschläge 2014 ab Jahrgang 1959 und älter</t>
  </si>
  <si>
    <t>Capuzzello Selina</t>
  </si>
  <si>
    <t>Flury Kristina</t>
  </si>
  <si>
    <t>Wangen a.A.</t>
  </si>
  <si>
    <t>Criblez Dave</t>
  </si>
  <si>
    <t>Aeschi SO</t>
  </si>
  <si>
    <t>OASSV</t>
  </si>
  <si>
    <t>Zwicker Rolf, Worb</t>
  </si>
  <si>
    <t>Bieri Michael, Weissenburg</t>
  </si>
  <si>
    <t>Meier Simon, Wiler b. Utzensdorf</t>
  </si>
  <si>
    <t>Heynen Michelle, Bern</t>
  </si>
  <si>
    <t>Reichenbach Daniel, Feutersoey</t>
  </si>
  <si>
    <t>Oberburg</t>
  </si>
  <si>
    <t>Subigen</t>
  </si>
  <si>
    <t>10. und 11. August 2013</t>
  </si>
  <si>
    <t>71e JOURNEE DE MATCH CANTONALE ABST carabine 50m</t>
  </si>
  <si>
    <t>Dreistellungsmatch / match trois positions</t>
  </si>
  <si>
    <t>FINAL/FINALE</t>
  </si>
  <si>
    <t xml:space="preserve">Hauptsponsor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</si>
</sst>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ddd/\ dd/mmm/\ yyyy\ \ hh:mm"/>
    <numFmt numFmtId="167" formatCode="00"/>
  </numFmts>
  <fonts count="2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Tahoma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horizontal="center"/>
    </xf>
    <xf numFmtId="165" fontId="1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165" fontId="9" fillId="0" borderId="0" xfId="0" applyNumberFormat="1" applyFont="1"/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165" fontId="11" fillId="0" borderId="0" xfId="0" applyNumberFormat="1" applyFont="1"/>
    <xf numFmtId="0" fontId="11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164" fontId="11" fillId="0" borderId="0" xfId="0" applyNumberFormat="1" applyFont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1" fontId="12" fillId="0" borderId="1" xfId="0" applyNumberFormat="1" applyFont="1" applyFill="1" applyBorder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Fill="1"/>
    <xf numFmtId="1" fontId="12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12" fillId="0" borderId="1" xfId="0" applyFont="1" applyBorder="1"/>
    <xf numFmtId="1" fontId="0" fillId="0" borderId="2" xfId="0" applyNumberFormat="1" applyFill="1" applyBorder="1"/>
    <xf numFmtId="1" fontId="12" fillId="0" borderId="0" xfId="0" applyNumberFormat="1" applyFont="1" applyFill="1"/>
    <xf numFmtId="1" fontId="0" fillId="0" borderId="0" xfId="0" applyNumberFormat="1"/>
    <xf numFmtId="0" fontId="12" fillId="0" borderId="0" xfId="0" applyFont="1" applyAlignment="1">
      <alignment horizontal="center"/>
    </xf>
    <xf numFmtId="0" fontId="12" fillId="0" borderId="1" xfId="0" applyFont="1" applyFill="1" applyBorder="1"/>
    <xf numFmtId="1" fontId="12" fillId="0" borderId="1" xfId="0" applyNumberFormat="1" applyFont="1" applyBorder="1"/>
    <xf numFmtId="1" fontId="14" fillId="0" borderId="1" xfId="0" applyNumberFormat="1" applyFont="1" applyFill="1" applyBorder="1"/>
    <xf numFmtId="0" fontId="0" fillId="0" borderId="3" xfId="0" applyFill="1" applyBorder="1"/>
    <xf numFmtId="0" fontId="14" fillId="0" borderId="0" xfId="0" applyFont="1" applyFill="1" applyBorder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6" fillId="0" borderId="0" xfId="0" applyFont="1" applyFill="1" applyBorder="1"/>
    <xf numFmtId="0" fontId="1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65" fontId="9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165" fontId="11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Fill="1" applyProtection="1"/>
    <xf numFmtId="1" fontId="1" fillId="0" borderId="0" xfId="0" applyNumberFormat="1" applyFont="1" applyProtection="1">
      <protection locked="0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/>
    <xf numFmtId="0" fontId="12" fillId="0" borderId="0" xfId="0" applyFont="1"/>
    <xf numFmtId="0" fontId="1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1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Protection="1">
      <protection locked="0"/>
    </xf>
    <xf numFmtId="165" fontId="1" fillId="0" borderId="0" xfId="0" applyNumberFormat="1" applyFont="1" applyProtection="1"/>
    <xf numFmtId="165" fontId="11" fillId="0" borderId="0" xfId="0" applyNumberFormat="1" applyFont="1" applyProtection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" fillId="0" borderId="0" xfId="0" applyFont="1" applyAlignment="1" applyProtection="1">
      <protection locked="0"/>
    </xf>
    <xf numFmtId="167" fontId="7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0" fillId="0" borderId="0" xfId="0" applyFont="1" applyAlignment="1"/>
    <xf numFmtId="167" fontId="0" fillId="0" borderId="0" xfId="0" applyNumberFormat="1"/>
    <xf numFmtId="167" fontId="9" fillId="0" borderId="0" xfId="0" applyNumberFormat="1" applyFont="1"/>
    <xf numFmtId="167" fontId="1" fillId="0" borderId="0" xfId="0" applyNumberFormat="1" applyFont="1"/>
    <xf numFmtId="167" fontId="1" fillId="0" borderId="0" xfId="0" applyNumberFormat="1" applyFont="1" applyFill="1"/>
    <xf numFmtId="0" fontId="12" fillId="0" borderId="0" xfId="1"/>
    <xf numFmtId="0" fontId="13" fillId="0" borderId="0" xfId="1" applyFont="1"/>
    <xf numFmtId="0" fontId="3" fillId="0" borderId="0" xfId="1" applyFont="1"/>
    <xf numFmtId="0" fontId="21" fillId="0" borderId="0" xfId="1" applyFont="1" applyAlignment="1">
      <alignment horizontal="right"/>
    </xf>
    <xf numFmtId="0" fontId="22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/>
    <xf numFmtId="0" fontId="12" fillId="0" borderId="0" xfId="1" applyAlignment="1">
      <alignment horizontal="center"/>
    </xf>
    <xf numFmtId="0" fontId="12" fillId="0" borderId="0" xfId="1" applyFont="1"/>
    <xf numFmtId="0" fontId="1" fillId="0" borderId="0" xfId="1" applyFont="1" applyAlignment="1">
      <alignment horizontal="left"/>
    </xf>
    <xf numFmtId="164" fontId="7" fillId="0" borderId="0" xfId="1" applyNumberFormat="1" applyFont="1"/>
    <xf numFmtId="164" fontId="7" fillId="0" borderId="0" xfId="1" applyNumberFormat="1" applyFont="1" applyProtection="1">
      <protection locked="0"/>
    </xf>
    <xf numFmtId="164" fontId="23" fillId="0" borderId="0" xfId="1" applyNumberFormat="1" applyFont="1" applyFill="1"/>
    <xf numFmtId="164" fontId="23" fillId="0" borderId="0" xfId="1" applyNumberFormat="1" applyFont="1"/>
    <xf numFmtId="164" fontId="12" fillId="0" borderId="0" xfId="1" applyNumberFormat="1"/>
    <xf numFmtId="0" fontId="12" fillId="0" borderId="0" xfId="1" applyProtection="1">
      <protection locked="0"/>
    </xf>
    <xf numFmtId="0" fontId="24" fillId="0" borderId="4" xfId="1" applyFont="1" applyBorder="1" applyAlignment="1">
      <alignment horizontal="left"/>
    </xf>
    <xf numFmtId="0" fontId="12" fillId="0" borderId="4" xfId="1" applyBorder="1" applyAlignment="1">
      <alignment horizontal="center"/>
    </xf>
    <xf numFmtId="0" fontId="12" fillId="0" borderId="4" xfId="1" applyBorder="1"/>
    <xf numFmtId="0" fontId="25" fillId="0" borderId="4" xfId="1" applyFont="1" applyBorder="1"/>
    <xf numFmtId="0" fontId="12" fillId="0" borderId="4" xfId="1" applyBorder="1" applyProtection="1">
      <protection locked="0"/>
    </xf>
    <xf numFmtId="0" fontId="12" fillId="0" borderId="4" xfId="1" applyBorder="1" applyAlignment="1">
      <alignment horizontal="right"/>
    </xf>
    <xf numFmtId="0" fontId="25" fillId="0" borderId="0" xfId="1" applyFont="1"/>
    <xf numFmtId="0" fontId="12" fillId="2" borderId="0" xfId="1" applyFill="1" applyProtection="1">
      <protection locked="0"/>
    </xf>
    <xf numFmtId="0" fontId="19" fillId="0" borderId="0" xfId="0" applyFont="1" applyAlignment="1"/>
    <xf numFmtId="0" fontId="6" fillId="0" borderId="0" xfId="0" applyFont="1" applyAlignment="1">
      <alignment horizontal="center"/>
    </xf>
    <xf numFmtId="166" fontId="13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133350</xdr:rowOff>
    </xdr:from>
    <xdr:to>
      <xdr:col>1</xdr:col>
      <xdr:colOff>704851</xdr:colOff>
      <xdr:row>0</xdr:row>
      <xdr:rowOff>560841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33350"/>
          <a:ext cx="1238250" cy="42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1104900</xdr:colOff>
      <xdr:row>3</xdr:row>
      <xdr:rowOff>114300</xdr:rowOff>
    </xdr:to>
    <xdr:pic>
      <xdr:nvPicPr>
        <xdr:cNvPr id="2" name="Picture 24" descr="Logo_rgb_p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51</xdr:row>
      <xdr:rowOff>85725</xdr:rowOff>
    </xdr:from>
    <xdr:to>
      <xdr:col>3</xdr:col>
      <xdr:colOff>723900</xdr:colOff>
      <xdr:row>59</xdr:row>
      <xdr:rowOff>19050</xdr:rowOff>
    </xdr:to>
    <xdr:pic>
      <xdr:nvPicPr>
        <xdr:cNvPr id="3" name="Picture 27" descr="Blum_Waff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9039225"/>
          <a:ext cx="20288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6</xdr:col>
      <xdr:colOff>171450</xdr:colOff>
      <xdr:row>5</xdr:row>
      <xdr:rowOff>27214</xdr:rowOff>
    </xdr:to>
    <xdr:pic>
      <xdr:nvPicPr>
        <xdr:cNvPr id="1025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2352675" cy="7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142875</xdr:rowOff>
    </xdr:from>
    <xdr:to>
      <xdr:col>2</xdr:col>
      <xdr:colOff>1209675</xdr:colOff>
      <xdr:row>3</xdr:row>
      <xdr:rowOff>73818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6" y="142875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152400</xdr:rowOff>
    </xdr:from>
    <xdr:to>
      <xdr:col>2</xdr:col>
      <xdr:colOff>971549</xdr:colOff>
      <xdr:row>2</xdr:row>
      <xdr:rowOff>16668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171450</xdr:rowOff>
    </xdr:from>
    <xdr:to>
      <xdr:col>2</xdr:col>
      <xdr:colOff>952499</xdr:colOff>
      <xdr:row>2</xdr:row>
      <xdr:rowOff>26193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71450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st%20Nydegger.ErnstNydegger/AppData/Local/Microsoft/Windows/Temporary%20Internet%20Files/Content.Outlook/4AVPF8AR/Final%203%20Stellung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Rangliste"/>
    </sheetNames>
    <sheetDataSet>
      <sheetData sheetId="0">
        <row r="3">
          <cell r="L3" t="str">
            <v>Schwadernau</v>
          </cell>
        </row>
        <row r="4">
          <cell r="X4">
            <v>41861.548611111109</v>
          </cell>
        </row>
        <row r="7">
          <cell r="A7">
            <v>4</v>
          </cell>
          <cell r="C7" t="str">
            <v>Füglister Fabienne</v>
          </cell>
          <cell r="D7">
            <v>148.4</v>
          </cell>
          <cell r="E7">
            <v>0</v>
          </cell>
          <cell r="F7">
            <v>0</v>
          </cell>
          <cell r="G7">
            <v>154.5</v>
          </cell>
          <cell r="H7">
            <v>0</v>
          </cell>
          <cell r="I7">
            <v>0</v>
          </cell>
          <cell r="J7">
            <v>97.5</v>
          </cell>
          <cell r="K7">
            <v>0</v>
          </cell>
          <cell r="L7">
            <v>8.6999999999999993</v>
          </cell>
          <cell r="M7">
            <v>0</v>
          </cell>
          <cell r="N7">
            <v>9.8000000000000007</v>
          </cell>
          <cell r="O7">
            <v>0</v>
          </cell>
          <cell r="P7">
            <v>10.199999999999999</v>
          </cell>
          <cell r="Q7">
            <v>0</v>
          </cell>
          <cell r="R7">
            <v>10.4</v>
          </cell>
          <cell r="S7">
            <v>0</v>
          </cell>
          <cell r="T7">
            <v>10.199999999999999</v>
          </cell>
          <cell r="U7">
            <v>0</v>
          </cell>
          <cell r="V7">
            <v>0</v>
          </cell>
          <cell r="W7">
            <v>0</v>
          </cell>
          <cell r="AO7">
            <v>0</v>
          </cell>
        </row>
        <row r="8">
          <cell r="A8">
            <v>3</v>
          </cell>
          <cell r="C8" t="str">
            <v>Koller Marco</v>
          </cell>
          <cell r="D8">
            <v>150.6</v>
          </cell>
          <cell r="E8">
            <v>0</v>
          </cell>
          <cell r="F8">
            <v>0</v>
          </cell>
          <cell r="G8">
            <v>154.30000000000001</v>
          </cell>
          <cell r="H8">
            <v>0</v>
          </cell>
          <cell r="I8">
            <v>0</v>
          </cell>
          <cell r="J8">
            <v>95.5</v>
          </cell>
          <cell r="K8">
            <v>0</v>
          </cell>
          <cell r="L8">
            <v>10</v>
          </cell>
          <cell r="M8">
            <v>0</v>
          </cell>
          <cell r="N8">
            <v>8.4</v>
          </cell>
          <cell r="O8">
            <v>0</v>
          </cell>
          <cell r="P8">
            <v>9.6</v>
          </cell>
          <cell r="Q8">
            <v>0</v>
          </cell>
          <cell r="R8">
            <v>8.9</v>
          </cell>
          <cell r="S8">
            <v>0</v>
          </cell>
          <cell r="T8">
            <v>10.8</v>
          </cell>
          <cell r="U8">
            <v>0</v>
          </cell>
          <cell r="V8">
            <v>0</v>
          </cell>
          <cell r="W8">
            <v>0</v>
          </cell>
          <cell r="AO8">
            <v>0</v>
          </cell>
        </row>
        <row r="9">
          <cell r="A9">
            <v>1</v>
          </cell>
          <cell r="C9" t="str">
            <v>Bruni Melanie</v>
          </cell>
          <cell r="D9">
            <v>149</v>
          </cell>
          <cell r="E9">
            <v>0</v>
          </cell>
          <cell r="F9">
            <v>0</v>
          </cell>
          <cell r="G9">
            <v>154.6</v>
          </cell>
          <cell r="H9">
            <v>0</v>
          </cell>
          <cell r="I9">
            <v>0</v>
          </cell>
          <cell r="J9">
            <v>97.2</v>
          </cell>
          <cell r="K9">
            <v>0</v>
          </cell>
          <cell r="L9">
            <v>9</v>
          </cell>
          <cell r="M9">
            <v>0</v>
          </cell>
          <cell r="N9">
            <v>10.1</v>
          </cell>
          <cell r="O9">
            <v>0</v>
          </cell>
          <cell r="P9">
            <v>9.4</v>
          </cell>
          <cell r="Q9">
            <v>0</v>
          </cell>
          <cell r="R9">
            <v>7.9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O9">
            <v>0</v>
          </cell>
        </row>
        <row r="10">
          <cell r="A10">
            <v>2</v>
          </cell>
          <cell r="C10" t="str">
            <v>Eggimann Lara</v>
          </cell>
          <cell r="D10">
            <v>149.4</v>
          </cell>
          <cell r="E10">
            <v>0</v>
          </cell>
          <cell r="F10">
            <v>0</v>
          </cell>
          <cell r="G10">
            <v>154.6</v>
          </cell>
          <cell r="H10">
            <v>0</v>
          </cell>
          <cell r="I10">
            <v>0</v>
          </cell>
          <cell r="J10">
            <v>93.3</v>
          </cell>
          <cell r="K10">
            <v>0</v>
          </cell>
          <cell r="L10">
            <v>10.199999999999999</v>
          </cell>
          <cell r="M10">
            <v>0</v>
          </cell>
          <cell r="N10">
            <v>10.1</v>
          </cell>
          <cell r="O10">
            <v>0</v>
          </cell>
          <cell r="P10">
            <v>9.1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AO10">
            <v>0</v>
          </cell>
        </row>
        <row r="11">
          <cell r="A11">
            <v>7</v>
          </cell>
          <cell r="C11" t="str">
            <v>Mösching Thomas</v>
          </cell>
          <cell r="D11">
            <v>149.4</v>
          </cell>
          <cell r="E11">
            <v>0</v>
          </cell>
          <cell r="F11">
            <v>0</v>
          </cell>
          <cell r="G11">
            <v>152.4</v>
          </cell>
          <cell r="H11">
            <v>0</v>
          </cell>
          <cell r="I11">
            <v>0</v>
          </cell>
          <cell r="J11">
            <v>92.9</v>
          </cell>
          <cell r="K11">
            <v>0</v>
          </cell>
          <cell r="L11">
            <v>10.4</v>
          </cell>
          <cell r="M11">
            <v>0</v>
          </cell>
          <cell r="N11">
            <v>5.9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O11">
            <v>0</v>
          </cell>
        </row>
        <row r="12">
          <cell r="A12">
            <v>6</v>
          </cell>
          <cell r="C12" t="str">
            <v>Zbinden Martin</v>
          </cell>
          <cell r="D12">
            <v>150.1</v>
          </cell>
          <cell r="E12">
            <v>0</v>
          </cell>
          <cell r="F12">
            <v>0</v>
          </cell>
          <cell r="G12">
            <v>150.30000000000001</v>
          </cell>
          <cell r="H12">
            <v>0</v>
          </cell>
          <cell r="I12">
            <v>0</v>
          </cell>
          <cell r="J12">
            <v>91.4</v>
          </cell>
          <cell r="K12">
            <v>0</v>
          </cell>
          <cell r="L12">
            <v>8.1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AO12">
            <v>0</v>
          </cell>
        </row>
        <row r="13">
          <cell r="A13">
            <v>8</v>
          </cell>
          <cell r="C13" t="str">
            <v>Annen Michael</v>
          </cell>
          <cell r="D13">
            <v>145.6</v>
          </cell>
          <cell r="E13">
            <v>0</v>
          </cell>
          <cell r="F13">
            <v>0</v>
          </cell>
          <cell r="G13">
            <v>151.9</v>
          </cell>
          <cell r="H13">
            <v>0</v>
          </cell>
          <cell r="I13">
            <v>0</v>
          </cell>
          <cell r="J13">
            <v>90.2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O13">
            <v>0</v>
          </cell>
        </row>
        <row r="14">
          <cell r="A14">
            <v>5</v>
          </cell>
          <cell r="C14" t="str">
            <v>Neuenschwander Marc</v>
          </cell>
          <cell r="D14">
            <v>142.30000000000001</v>
          </cell>
          <cell r="E14">
            <v>0</v>
          </cell>
          <cell r="F14">
            <v>0</v>
          </cell>
          <cell r="G14">
            <v>153.6</v>
          </cell>
          <cell r="H14">
            <v>0</v>
          </cell>
          <cell r="I14">
            <v>0</v>
          </cell>
          <cell r="J14">
            <v>84.9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O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8"/>
  <sheetViews>
    <sheetView workbookViewId="0">
      <pane ySplit="3" topLeftCell="A346" activePane="bottomLeft" state="frozen"/>
      <selection pane="bottomLeft" activeCell="AD26" sqref="AD26"/>
    </sheetView>
  </sheetViews>
  <sheetFormatPr baseColWidth="10" defaultRowHeight="12.75" x14ac:dyDescent="0.2"/>
  <cols>
    <col min="1" max="1" width="11.42578125" style="10"/>
    <col min="2" max="2" width="19.85546875" customWidth="1"/>
    <col min="3" max="3" width="16.85546875" customWidth="1"/>
    <col min="4" max="4" width="4.5703125" style="12" customWidth="1"/>
    <col min="5" max="5" width="4.5703125" style="69" customWidth="1"/>
    <col min="6" max="6" width="5" style="35" customWidth="1"/>
    <col min="7" max="9" width="5" customWidth="1"/>
    <col min="10" max="10" width="5" style="34" customWidth="1"/>
    <col min="11" max="11" width="5" customWidth="1"/>
    <col min="12" max="12" width="5" style="34" customWidth="1"/>
    <col min="13" max="13" width="5" customWidth="1"/>
    <col min="14" max="14" width="5" style="34" customWidth="1"/>
    <col min="15" max="15" width="5" customWidth="1"/>
    <col min="16" max="16" width="5" style="34" customWidth="1"/>
    <col min="17" max="17" width="5" customWidth="1"/>
    <col min="18" max="18" width="5" style="34" customWidth="1"/>
    <col min="19" max="19" width="5" customWidth="1"/>
    <col min="20" max="20" width="5" style="34" customWidth="1"/>
    <col min="21" max="21" width="5" customWidth="1"/>
    <col min="22" max="22" width="5" style="34" customWidth="1"/>
    <col min="23" max="23" width="5" customWidth="1"/>
    <col min="24" max="25" width="5" style="34" customWidth="1"/>
    <col min="26" max="26" width="5" customWidth="1"/>
    <col min="27" max="27" width="5" style="34" customWidth="1"/>
    <col min="28" max="28" width="5" customWidth="1"/>
  </cols>
  <sheetData>
    <row r="1" spans="1:28" ht="18" x14ac:dyDescent="0.25">
      <c r="B1" s="31" t="s">
        <v>211</v>
      </c>
      <c r="C1" s="31"/>
      <c r="D1" s="32"/>
      <c r="E1" s="33"/>
      <c r="F1" s="31"/>
      <c r="G1" s="31"/>
      <c r="H1" s="31" t="s">
        <v>348</v>
      </c>
      <c r="N1" s="34">
        <v>346</v>
      </c>
      <c r="Y1" s="31"/>
      <c r="Z1" s="31"/>
      <c r="AA1" s="31"/>
      <c r="AB1" s="31"/>
    </row>
    <row r="2" spans="1:28" x14ac:dyDescent="0.2">
      <c r="B2" s="35"/>
      <c r="C2" s="35"/>
      <c r="D2" s="36"/>
      <c r="E2" s="37"/>
    </row>
    <row r="3" spans="1:28" x14ac:dyDescent="0.2">
      <c r="A3" s="38" t="s">
        <v>210</v>
      </c>
      <c r="B3" s="39" t="s">
        <v>1</v>
      </c>
      <c r="C3" s="40" t="s">
        <v>62</v>
      </c>
      <c r="D3" s="41" t="s">
        <v>2</v>
      </c>
      <c r="E3" s="42" t="s">
        <v>3</v>
      </c>
      <c r="F3" s="40">
        <v>2003</v>
      </c>
      <c r="G3" s="40"/>
      <c r="H3" s="40">
        <v>2004</v>
      </c>
      <c r="I3" s="39"/>
      <c r="J3" s="40">
        <v>2005</v>
      </c>
      <c r="K3" s="39"/>
      <c r="L3" s="40">
        <v>2006</v>
      </c>
      <c r="M3" s="39"/>
      <c r="N3" s="40">
        <v>2007</v>
      </c>
      <c r="O3" s="39"/>
      <c r="P3" s="40">
        <v>2008</v>
      </c>
      <c r="Q3" s="39"/>
      <c r="R3" s="40">
        <v>2009</v>
      </c>
      <c r="S3" s="39"/>
      <c r="T3" s="40">
        <v>2010</v>
      </c>
      <c r="U3" s="39"/>
      <c r="V3" s="40">
        <v>2011</v>
      </c>
      <c r="W3" s="39"/>
      <c r="X3" s="40">
        <v>2012</v>
      </c>
      <c r="Y3" s="40"/>
      <c r="Z3" s="40">
        <v>2013</v>
      </c>
      <c r="AA3" s="40"/>
      <c r="AB3" s="40">
        <v>2014</v>
      </c>
    </row>
    <row r="4" spans="1:28" x14ac:dyDescent="0.2">
      <c r="A4" s="96"/>
      <c r="B4" s="43"/>
      <c r="C4" s="44"/>
      <c r="D4" s="45"/>
      <c r="E4" s="46"/>
      <c r="F4" s="44"/>
      <c r="G4" s="44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4"/>
      <c r="Z4" s="44"/>
      <c r="AA4" s="44"/>
      <c r="AB4" s="44"/>
    </row>
    <row r="5" spans="1:28" ht="15.75" x14ac:dyDescent="0.25">
      <c r="B5" s="9" t="s">
        <v>212</v>
      </c>
      <c r="C5" s="35"/>
      <c r="D5" s="36"/>
      <c r="E5" s="37"/>
      <c r="F5" s="48"/>
      <c r="G5" s="35"/>
      <c r="H5" s="35"/>
      <c r="Z5" s="35"/>
      <c r="AB5" s="35"/>
    </row>
    <row r="6" spans="1:28" x14ac:dyDescent="0.2">
      <c r="A6" s="10">
        <v>282</v>
      </c>
      <c r="B6" s="49" t="s">
        <v>352</v>
      </c>
      <c r="C6" s="50" t="s">
        <v>9</v>
      </c>
      <c r="D6" s="41">
        <v>80</v>
      </c>
      <c r="E6" s="42" t="s">
        <v>7</v>
      </c>
      <c r="F6" s="51">
        <v>540</v>
      </c>
      <c r="G6" s="51"/>
      <c r="H6" s="51">
        <v>540</v>
      </c>
      <c r="I6" s="51"/>
      <c r="J6" s="52">
        <v>540</v>
      </c>
      <c r="K6" s="51">
        <v>60</v>
      </c>
      <c r="L6" s="52">
        <v>600</v>
      </c>
      <c r="M6" s="51">
        <v>75</v>
      </c>
      <c r="N6" s="52">
        <v>675</v>
      </c>
      <c r="O6" s="53">
        <v>90</v>
      </c>
      <c r="P6" s="52">
        <f>SUM(N6:O6)</f>
        <v>765</v>
      </c>
      <c r="Q6" s="53">
        <v>0</v>
      </c>
      <c r="R6" s="52">
        <f t="shared" ref="R6:R9" si="0">SUM(P6:Q6)</f>
        <v>765</v>
      </c>
      <c r="S6" s="53">
        <v>0</v>
      </c>
      <c r="T6" s="52">
        <v>765</v>
      </c>
      <c r="U6" s="53">
        <v>75</v>
      </c>
      <c r="V6" s="52">
        <v>840</v>
      </c>
      <c r="W6" s="53">
        <v>0</v>
      </c>
      <c r="X6" s="52">
        <v>840</v>
      </c>
      <c r="Y6" s="52">
        <v>0</v>
      </c>
      <c r="Z6" s="51">
        <f>SUM(X6:Y6)</f>
        <v>840</v>
      </c>
      <c r="AA6" s="52" t="e">
        <f>VLOOKUP(A:A,'Rangliste ab 9.Rang'!A:R,18,FALSE)</f>
        <v>#N/A</v>
      </c>
      <c r="AB6" s="51" t="e">
        <f>SUM(Z6:AA6)</f>
        <v>#N/A</v>
      </c>
    </row>
    <row r="7" spans="1:28" x14ac:dyDescent="0.2">
      <c r="A7" s="10">
        <v>5</v>
      </c>
      <c r="B7" s="49" t="s">
        <v>174</v>
      </c>
      <c r="C7" s="50" t="s">
        <v>175</v>
      </c>
      <c r="D7" s="41">
        <v>88</v>
      </c>
      <c r="E7" s="42" t="s">
        <v>44</v>
      </c>
      <c r="F7" s="51">
        <v>0</v>
      </c>
      <c r="G7" s="51">
        <v>70</v>
      </c>
      <c r="H7" s="51">
        <v>70</v>
      </c>
      <c r="I7" s="51">
        <v>90</v>
      </c>
      <c r="J7" s="52">
        <f t="shared" ref="J7:J71" si="1">SUM(H7:I7)</f>
        <v>160</v>
      </c>
      <c r="K7" s="51"/>
      <c r="L7" s="52">
        <f t="shared" ref="L7:L9" si="2">SUM(J7:K7)</f>
        <v>160</v>
      </c>
      <c r="M7" s="51">
        <v>100</v>
      </c>
      <c r="N7" s="52">
        <f t="shared" ref="N7:N9" si="3">SUM(L7:M7)</f>
        <v>260</v>
      </c>
      <c r="O7" s="53">
        <v>0</v>
      </c>
      <c r="P7" s="52">
        <f>SUM(N7:O7)</f>
        <v>260</v>
      </c>
      <c r="Q7" s="53">
        <v>0</v>
      </c>
      <c r="R7" s="52">
        <f t="shared" si="0"/>
        <v>260</v>
      </c>
      <c r="S7" s="53">
        <v>0</v>
      </c>
      <c r="T7" s="52">
        <v>260</v>
      </c>
      <c r="U7" s="53">
        <v>0</v>
      </c>
      <c r="V7" s="52">
        <v>260</v>
      </c>
      <c r="W7" s="53">
        <v>0</v>
      </c>
      <c r="X7" s="52">
        <v>260</v>
      </c>
      <c r="Y7" s="52">
        <v>0</v>
      </c>
      <c r="Z7" s="51">
        <f t="shared" ref="Z7:Z75" si="4">SUM(X7:Y7)</f>
        <v>260</v>
      </c>
      <c r="AA7" s="52" t="e">
        <f>VLOOKUP(A:A,'Rangliste ab 9.Rang'!A:R,18,FALSE)</f>
        <v>#N/A</v>
      </c>
      <c r="AB7" s="51" t="e">
        <f t="shared" ref="AB7:AB9" si="5">SUM(Z7:AA7)</f>
        <v>#N/A</v>
      </c>
    </row>
    <row r="8" spans="1:28" x14ac:dyDescent="0.2">
      <c r="A8" s="10">
        <v>328</v>
      </c>
      <c r="B8" s="59" t="s">
        <v>432</v>
      </c>
      <c r="C8" s="64" t="s">
        <v>434</v>
      </c>
      <c r="D8" s="41">
        <v>96</v>
      </c>
      <c r="E8" s="42" t="s">
        <v>12</v>
      </c>
      <c r="F8" s="51"/>
      <c r="G8" s="51"/>
      <c r="H8" s="51"/>
      <c r="I8" s="51"/>
      <c r="J8" s="52"/>
      <c r="K8" s="51"/>
      <c r="L8" s="52"/>
      <c r="M8" s="51"/>
      <c r="N8" s="52"/>
      <c r="O8" s="53"/>
      <c r="P8" s="52"/>
      <c r="Q8" s="53"/>
      <c r="R8" s="52"/>
      <c r="S8" s="53"/>
      <c r="T8" s="52"/>
      <c r="U8" s="53"/>
      <c r="V8" s="52">
        <v>0</v>
      </c>
      <c r="W8" s="53">
        <v>65</v>
      </c>
      <c r="X8" s="52">
        <v>65</v>
      </c>
      <c r="Y8" s="52">
        <v>0</v>
      </c>
      <c r="Z8" s="51">
        <f t="shared" si="4"/>
        <v>65</v>
      </c>
      <c r="AA8" s="52" t="e">
        <f>VLOOKUP(A:A,'Rangliste ab 9.Rang'!A:R,18,FALSE)</f>
        <v>#N/A</v>
      </c>
      <c r="AB8" s="51" t="e">
        <f t="shared" si="5"/>
        <v>#N/A</v>
      </c>
    </row>
    <row r="9" spans="1:28" x14ac:dyDescent="0.2">
      <c r="A9" s="10">
        <v>6</v>
      </c>
      <c r="B9" s="49" t="s">
        <v>145</v>
      </c>
      <c r="C9" s="50" t="s">
        <v>51</v>
      </c>
      <c r="D9" s="41">
        <v>85</v>
      </c>
      <c r="E9" s="42" t="s">
        <v>44</v>
      </c>
      <c r="F9" s="51"/>
      <c r="G9" s="51"/>
      <c r="H9" s="51"/>
      <c r="I9" s="51"/>
      <c r="J9" s="52"/>
      <c r="K9" s="51">
        <v>85</v>
      </c>
      <c r="L9" s="52">
        <f t="shared" si="2"/>
        <v>85</v>
      </c>
      <c r="M9" s="51">
        <v>85</v>
      </c>
      <c r="N9" s="52">
        <f t="shared" si="3"/>
        <v>170</v>
      </c>
      <c r="O9" s="53">
        <v>85</v>
      </c>
      <c r="P9" s="52">
        <f>SUM(N9:O9)</f>
        <v>255</v>
      </c>
      <c r="Q9" s="53">
        <v>100</v>
      </c>
      <c r="R9" s="52">
        <f t="shared" si="0"/>
        <v>355</v>
      </c>
      <c r="S9" s="53">
        <v>100</v>
      </c>
      <c r="T9" s="52">
        <v>455</v>
      </c>
      <c r="U9" s="53">
        <v>95</v>
      </c>
      <c r="V9" s="52">
        <v>550</v>
      </c>
      <c r="W9" s="53">
        <v>80</v>
      </c>
      <c r="X9" s="52">
        <v>630</v>
      </c>
      <c r="Y9" s="52">
        <v>95</v>
      </c>
      <c r="Z9" s="51">
        <f t="shared" si="4"/>
        <v>725</v>
      </c>
      <c r="AA9" s="52">
        <f>VLOOKUP(A:A,'Rangliste ab 9.Rang'!A:R,18,FALSE)</f>
        <v>100</v>
      </c>
      <c r="AB9" s="51">
        <f t="shared" si="5"/>
        <v>825</v>
      </c>
    </row>
    <row r="10" spans="1:28" x14ac:dyDescent="0.2">
      <c r="B10" s="54"/>
      <c r="C10" s="48"/>
      <c r="D10" s="45"/>
      <c r="E10" s="46"/>
      <c r="F10" s="57"/>
      <c r="G10" s="57"/>
      <c r="H10" s="57"/>
      <c r="I10" s="58"/>
      <c r="J10" s="56"/>
      <c r="K10" s="58"/>
      <c r="L10" s="56"/>
      <c r="M10" s="58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5.75" x14ac:dyDescent="0.25">
      <c r="B11" s="9" t="s">
        <v>213</v>
      </c>
      <c r="C11" s="35"/>
      <c r="D11" s="36"/>
      <c r="E11" s="37"/>
      <c r="F11" s="57"/>
      <c r="G11" s="57"/>
      <c r="H11" s="57"/>
      <c r="I11" s="58"/>
      <c r="J11" s="56"/>
      <c r="K11" s="58"/>
      <c r="L11" s="56"/>
      <c r="M11" s="58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61"/>
      <c r="Z11" s="61"/>
      <c r="AA11" s="61"/>
      <c r="AB11" s="61"/>
    </row>
    <row r="12" spans="1:28" x14ac:dyDescent="0.2">
      <c r="A12" s="10">
        <v>10</v>
      </c>
      <c r="B12" s="49" t="s">
        <v>35</v>
      </c>
      <c r="C12" s="50" t="s">
        <v>369</v>
      </c>
      <c r="D12" s="41">
        <v>79</v>
      </c>
      <c r="E12" s="42" t="s">
        <v>31</v>
      </c>
      <c r="F12" s="51">
        <v>505</v>
      </c>
      <c r="G12" s="51">
        <v>85</v>
      </c>
      <c r="H12" s="51">
        <f>SUM(F12:G12)</f>
        <v>590</v>
      </c>
      <c r="I12" s="53">
        <v>95</v>
      </c>
      <c r="J12" s="52">
        <f t="shared" si="1"/>
        <v>685</v>
      </c>
      <c r="K12" s="53">
        <v>95</v>
      </c>
      <c r="L12" s="52">
        <f t="shared" ref="L12:L40" si="6">SUM(J12:K12)</f>
        <v>780</v>
      </c>
      <c r="M12" s="53">
        <v>85</v>
      </c>
      <c r="N12" s="52">
        <f t="shared" ref="N12:N40" si="7">SUM(L12:M12)</f>
        <v>865</v>
      </c>
      <c r="O12" s="53">
        <v>0</v>
      </c>
      <c r="P12" s="52">
        <f>SUM(N12:O12)</f>
        <v>865</v>
      </c>
      <c r="Q12" s="53">
        <v>90</v>
      </c>
      <c r="R12" s="52">
        <f t="shared" ref="R12:R42" si="8">SUM(P12:Q12)</f>
        <v>955</v>
      </c>
      <c r="S12" s="53">
        <v>80</v>
      </c>
      <c r="T12" s="52">
        <v>1035</v>
      </c>
      <c r="U12" s="53">
        <v>70</v>
      </c>
      <c r="V12" s="52">
        <v>1105</v>
      </c>
      <c r="W12" s="53">
        <v>80</v>
      </c>
      <c r="X12" s="52">
        <v>1185</v>
      </c>
      <c r="Y12" s="52">
        <v>80</v>
      </c>
      <c r="Z12" s="51">
        <f t="shared" si="4"/>
        <v>1265</v>
      </c>
      <c r="AA12" s="52">
        <f>VLOOKUP(A:A,'Rangliste ab 9.Rang'!A:R,18,FALSE)</f>
        <v>75</v>
      </c>
      <c r="AB12" s="51">
        <f t="shared" ref="AB12:AB43" si="9">SUM(Z12:AA12)</f>
        <v>1340</v>
      </c>
    </row>
    <row r="13" spans="1:28" x14ac:dyDescent="0.2">
      <c r="A13" s="10">
        <v>11</v>
      </c>
      <c r="B13" s="49" t="s">
        <v>33</v>
      </c>
      <c r="C13" s="50" t="s">
        <v>214</v>
      </c>
      <c r="D13" s="41">
        <v>82</v>
      </c>
      <c r="E13" s="42" t="s">
        <v>31</v>
      </c>
      <c r="F13" s="51">
        <v>420</v>
      </c>
      <c r="G13" s="51">
        <v>70</v>
      </c>
      <c r="H13" s="51">
        <f>SUM(F13:G13)</f>
        <v>490</v>
      </c>
      <c r="I13" s="53">
        <v>75</v>
      </c>
      <c r="J13" s="52">
        <f t="shared" si="1"/>
        <v>565</v>
      </c>
      <c r="K13" s="53">
        <v>55</v>
      </c>
      <c r="L13" s="52">
        <f t="shared" si="6"/>
        <v>620</v>
      </c>
      <c r="M13" s="53">
        <v>75</v>
      </c>
      <c r="N13" s="52">
        <f t="shared" si="7"/>
        <v>695</v>
      </c>
      <c r="O13" s="53">
        <v>0</v>
      </c>
      <c r="P13" s="52">
        <f t="shared" ref="P13:P42" si="10">SUM(N13:O13)</f>
        <v>695</v>
      </c>
      <c r="Q13" s="53">
        <v>0</v>
      </c>
      <c r="R13" s="52">
        <f t="shared" si="8"/>
        <v>695</v>
      </c>
      <c r="S13" s="53">
        <v>0</v>
      </c>
      <c r="T13" s="52">
        <v>695</v>
      </c>
      <c r="U13" s="53">
        <v>0</v>
      </c>
      <c r="V13" s="52">
        <v>695</v>
      </c>
      <c r="W13" s="53">
        <v>0</v>
      </c>
      <c r="X13" s="52">
        <v>695</v>
      </c>
      <c r="Y13" s="52">
        <v>0</v>
      </c>
      <c r="Z13" s="51">
        <f t="shared" si="4"/>
        <v>695</v>
      </c>
      <c r="AA13" s="52" t="e">
        <f>VLOOKUP(A:A,'Rangliste ab 9.Rang'!A:R,18,FALSE)</f>
        <v>#N/A</v>
      </c>
      <c r="AB13" s="51" t="e">
        <f t="shared" si="9"/>
        <v>#N/A</v>
      </c>
    </row>
    <row r="14" spans="1:28" x14ac:dyDescent="0.2">
      <c r="A14" s="10">
        <v>329</v>
      </c>
      <c r="B14" s="59" t="s">
        <v>433</v>
      </c>
      <c r="C14" s="64" t="s">
        <v>435</v>
      </c>
      <c r="D14" s="41">
        <v>96</v>
      </c>
      <c r="E14" s="42" t="s">
        <v>12</v>
      </c>
      <c r="F14" s="51"/>
      <c r="G14" s="51"/>
      <c r="H14" s="51"/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53"/>
      <c r="T14" s="52"/>
      <c r="U14" s="53"/>
      <c r="V14" s="52">
        <v>0</v>
      </c>
      <c r="W14" s="53">
        <v>35</v>
      </c>
      <c r="X14" s="52">
        <v>35</v>
      </c>
      <c r="Y14" s="52">
        <v>0</v>
      </c>
      <c r="Z14" s="51">
        <f t="shared" si="4"/>
        <v>35</v>
      </c>
      <c r="AA14" s="52" t="e">
        <f>VLOOKUP(A:A,'Rangliste ab 9.Rang'!A:R,18,FALSE)</f>
        <v>#N/A</v>
      </c>
      <c r="AB14" s="51" t="e">
        <f t="shared" si="9"/>
        <v>#N/A</v>
      </c>
    </row>
    <row r="15" spans="1:28" x14ac:dyDescent="0.2">
      <c r="A15" s="10">
        <v>13</v>
      </c>
      <c r="B15" s="49" t="s">
        <v>215</v>
      </c>
      <c r="C15" s="50" t="s">
        <v>216</v>
      </c>
      <c r="D15" s="41">
        <v>78</v>
      </c>
      <c r="E15" s="42" t="s">
        <v>12</v>
      </c>
      <c r="F15" s="51">
        <v>460</v>
      </c>
      <c r="G15" s="51">
        <v>75</v>
      </c>
      <c r="H15" s="51">
        <f>SUM(F15:G15)</f>
        <v>535</v>
      </c>
      <c r="I15" s="53">
        <v>70</v>
      </c>
      <c r="J15" s="52">
        <f t="shared" si="1"/>
        <v>605</v>
      </c>
      <c r="K15" s="53"/>
      <c r="L15" s="52">
        <f t="shared" si="6"/>
        <v>605</v>
      </c>
      <c r="M15" s="53"/>
      <c r="N15" s="52">
        <f t="shared" si="7"/>
        <v>605</v>
      </c>
      <c r="O15" s="53">
        <v>0</v>
      </c>
      <c r="P15" s="52">
        <f t="shared" si="10"/>
        <v>605</v>
      </c>
      <c r="Q15" s="53">
        <v>0</v>
      </c>
      <c r="R15" s="52">
        <f t="shared" si="8"/>
        <v>605</v>
      </c>
      <c r="S15" s="65">
        <v>0</v>
      </c>
      <c r="T15" s="52">
        <v>605</v>
      </c>
      <c r="U15" s="53">
        <v>0</v>
      </c>
      <c r="V15" s="52">
        <v>605</v>
      </c>
      <c r="W15" s="53">
        <v>0</v>
      </c>
      <c r="X15" s="52">
        <v>605</v>
      </c>
      <c r="Y15" s="52">
        <v>0</v>
      </c>
      <c r="Z15" s="51">
        <f t="shared" si="4"/>
        <v>605</v>
      </c>
      <c r="AA15" s="52" t="e">
        <f>VLOOKUP(A:A,'Rangliste ab 9.Rang'!A:R,18,FALSE)</f>
        <v>#N/A</v>
      </c>
      <c r="AB15" s="51" t="e">
        <f t="shared" si="9"/>
        <v>#N/A</v>
      </c>
    </row>
    <row r="16" spans="1:28" x14ac:dyDescent="0.2">
      <c r="A16" s="10">
        <v>306</v>
      </c>
      <c r="B16" s="49" t="s">
        <v>395</v>
      </c>
      <c r="C16" s="50" t="s">
        <v>396</v>
      </c>
      <c r="D16" s="41">
        <v>95</v>
      </c>
      <c r="E16" s="42" t="s">
        <v>12</v>
      </c>
      <c r="F16" s="51"/>
      <c r="G16" s="51"/>
      <c r="H16" s="51"/>
      <c r="I16" s="53"/>
      <c r="J16" s="52"/>
      <c r="K16" s="53"/>
      <c r="L16" s="52"/>
      <c r="M16" s="53"/>
      <c r="N16" s="52"/>
      <c r="O16" s="53"/>
      <c r="P16" s="52"/>
      <c r="Q16" s="53"/>
      <c r="R16" s="52">
        <v>0</v>
      </c>
      <c r="S16" s="65">
        <v>55</v>
      </c>
      <c r="T16" s="52">
        <v>55</v>
      </c>
      <c r="U16" s="53">
        <v>75</v>
      </c>
      <c r="V16" s="52">
        <v>130</v>
      </c>
      <c r="W16" s="53">
        <v>0</v>
      </c>
      <c r="X16" s="52">
        <v>130</v>
      </c>
      <c r="Y16" s="52">
        <v>0</v>
      </c>
      <c r="Z16" s="51">
        <f t="shared" si="4"/>
        <v>130</v>
      </c>
      <c r="AA16" s="52" t="e">
        <f>VLOOKUP(A:A,'Rangliste ab 9.Rang'!A:R,18,FALSE)</f>
        <v>#N/A</v>
      </c>
      <c r="AB16" s="51" t="e">
        <f t="shared" si="9"/>
        <v>#N/A</v>
      </c>
    </row>
    <row r="17" spans="1:28" x14ac:dyDescent="0.2">
      <c r="A17" s="10">
        <v>315</v>
      </c>
      <c r="B17" s="59" t="s">
        <v>409</v>
      </c>
      <c r="C17" s="64" t="s">
        <v>41</v>
      </c>
      <c r="D17" s="41">
        <v>91</v>
      </c>
      <c r="E17" s="42" t="s">
        <v>31</v>
      </c>
      <c r="F17" s="51"/>
      <c r="G17" s="51"/>
      <c r="H17" s="51"/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65"/>
      <c r="T17" s="52">
        <v>0</v>
      </c>
      <c r="U17" s="53">
        <v>40</v>
      </c>
      <c r="V17" s="52">
        <v>40</v>
      </c>
      <c r="W17" s="53">
        <v>55</v>
      </c>
      <c r="X17" s="52">
        <v>95</v>
      </c>
      <c r="Y17" s="52">
        <v>70</v>
      </c>
      <c r="Z17" s="51">
        <f t="shared" si="4"/>
        <v>165</v>
      </c>
      <c r="AA17" s="52">
        <f>VLOOKUP(A:A,'Rangliste ab 9.Rang'!A:R,18,FALSE)</f>
        <v>55</v>
      </c>
      <c r="AB17" s="51">
        <f t="shared" si="9"/>
        <v>220</v>
      </c>
    </row>
    <row r="18" spans="1:28" x14ac:dyDescent="0.2">
      <c r="A18" s="10">
        <v>316</v>
      </c>
      <c r="B18" s="59" t="s">
        <v>410</v>
      </c>
      <c r="C18" s="64" t="s">
        <v>41</v>
      </c>
      <c r="D18" s="41">
        <v>91</v>
      </c>
      <c r="E18" s="42" t="s">
        <v>31</v>
      </c>
      <c r="F18" s="51"/>
      <c r="G18" s="51"/>
      <c r="H18" s="51"/>
      <c r="I18" s="53"/>
      <c r="J18" s="52"/>
      <c r="K18" s="53"/>
      <c r="L18" s="52"/>
      <c r="M18" s="53"/>
      <c r="N18" s="52"/>
      <c r="O18" s="53"/>
      <c r="P18" s="52"/>
      <c r="Q18" s="53"/>
      <c r="R18" s="52"/>
      <c r="S18" s="65"/>
      <c r="T18" s="52">
        <v>0</v>
      </c>
      <c r="U18" s="53">
        <v>30</v>
      </c>
      <c r="V18" s="52">
        <v>30</v>
      </c>
      <c r="W18" s="53">
        <v>40</v>
      </c>
      <c r="X18" s="52">
        <v>70</v>
      </c>
      <c r="Y18" s="52">
        <v>0</v>
      </c>
      <c r="Z18" s="51">
        <f t="shared" si="4"/>
        <v>70</v>
      </c>
      <c r="AA18" s="52" t="e">
        <f>VLOOKUP(A:A,'Rangliste ab 9.Rang'!A:R,18,FALSE)</f>
        <v>#N/A</v>
      </c>
      <c r="AB18" s="51" t="e">
        <f t="shared" si="9"/>
        <v>#N/A</v>
      </c>
    </row>
    <row r="19" spans="1:28" x14ac:dyDescent="0.2">
      <c r="A19" s="10">
        <v>16</v>
      </c>
      <c r="B19" s="49" t="s">
        <v>106</v>
      </c>
      <c r="C19" s="50" t="s">
        <v>107</v>
      </c>
      <c r="D19" s="41">
        <v>40</v>
      </c>
      <c r="E19" s="42" t="s">
        <v>44</v>
      </c>
      <c r="F19" s="51">
        <v>125</v>
      </c>
      <c r="G19" s="51">
        <v>80</v>
      </c>
      <c r="H19" s="51">
        <f>SUM(F19:G19)</f>
        <v>205</v>
      </c>
      <c r="I19" s="51">
        <v>65</v>
      </c>
      <c r="J19" s="52">
        <f t="shared" si="1"/>
        <v>270</v>
      </c>
      <c r="K19" s="51">
        <v>50</v>
      </c>
      <c r="L19" s="52">
        <f t="shared" si="6"/>
        <v>320</v>
      </c>
      <c r="M19" s="51">
        <v>60</v>
      </c>
      <c r="N19" s="52">
        <f t="shared" si="7"/>
        <v>380</v>
      </c>
      <c r="O19" s="53">
        <v>75</v>
      </c>
      <c r="P19" s="52">
        <f t="shared" si="10"/>
        <v>455</v>
      </c>
      <c r="Q19" s="53">
        <v>65</v>
      </c>
      <c r="R19" s="52">
        <f t="shared" si="8"/>
        <v>520</v>
      </c>
      <c r="S19" s="65">
        <v>60</v>
      </c>
      <c r="T19" s="52">
        <v>580</v>
      </c>
      <c r="U19" s="53">
        <v>75</v>
      </c>
      <c r="V19" s="52">
        <v>655</v>
      </c>
      <c r="W19" s="53">
        <v>55</v>
      </c>
      <c r="X19" s="52">
        <v>710</v>
      </c>
      <c r="Y19" s="52">
        <v>60</v>
      </c>
      <c r="Z19" s="51">
        <f t="shared" si="4"/>
        <v>770</v>
      </c>
      <c r="AA19" s="52" t="e">
        <f>VLOOKUP(A:A,'Rangliste ab 9.Rang'!A:R,18,FALSE)</f>
        <v>#N/A</v>
      </c>
      <c r="AB19" s="51" t="e">
        <f t="shared" si="9"/>
        <v>#N/A</v>
      </c>
    </row>
    <row r="20" spans="1:28" x14ac:dyDescent="0.2">
      <c r="A20" s="10">
        <v>18</v>
      </c>
      <c r="B20" s="49" t="s">
        <v>217</v>
      </c>
      <c r="C20" s="50" t="s">
        <v>25</v>
      </c>
      <c r="D20" s="41">
        <v>59</v>
      </c>
      <c r="E20" s="42" t="s">
        <v>44</v>
      </c>
      <c r="F20" s="51">
        <v>1565</v>
      </c>
      <c r="G20" s="51">
        <v>80</v>
      </c>
      <c r="H20" s="51">
        <f>SUM(F20:G20)</f>
        <v>1645</v>
      </c>
      <c r="I20" s="53"/>
      <c r="J20" s="52">
        <f t="shared" si="1"/>
        <v>1645</v>
      </c>
      <c r="K20" s="53"/>
      <c r="L20" s="52">
        <f t="shared" si="6"/>
        <v>1645</v>
      </c>
      <c r="M20" s="53"/>
      <c r="N20" s="52">
        <f t="shared" si="7"/>
        <v>1645</v>
      </c>
      <c r="O20" s="53">
        <v>0</v>
      </c>
      <c r="P20" s="52">
        <f t="shared" si="10"/>
        <v>1645</v>
      </c>
      <c r="Q20" s="53">
        <v>0</v>
      </c>
      <c r="R20" s="52">
        <f t="shared" si="8"/>
        <v>1645</v>
      </c>
      <c r="S20" s="65">
        <v>0</v>
      </c>
      <c r="T20" s="52">
        <v>1645</v>
      </c>
      <c r="U20" s="53">
        <v>0</v>
      </c>
      <c r="V20" s="52">
        <v>1645</v>
      </c>
      <c r="W20" s="53">
        <v>0</v>
      </c>
      <c r="X20" s="52">
        <v>1645</v>
      </c>
      <c r="Y20" s="52">
        <v>0</v>
      </c>
      <c r="Z20" s="51">
        <f t="shared" si="4"/>
        <v>1645</v>
      </c>
      <c r="AA20" s="52" t="e">
        <f>VLOOKUP(A:A,'Rangliste ab 9.Rang'!A:R,18,FALSE)</f>
        <v>#N/A</v>
      </c>
      <c r="AB20" s="51" t="e">
        <f t="shared" si="9"/>
        <v>#N/A</v>
      </c>
    </row>
    <row r="21" spans="1:28" x14ac:dyDescent="0.2">
      <c r="A21" s="10">
        <v>19</v>
      </c>
      <c r="B21" s="49" t="s">
        <v>108</v>
      </c>
      <c r="C21" s="50" t="s">
        <v>109</v>
      </c>
      <c r="D21" s="41">
        <v>47</v>
      </c>
      <c r="E21" s="42" t="s">
        <v>44</v>
      </c>
      <c r="F21" s="51">
        <v>1760</v>
      </c>
      <c r="G21" s="51">
        <v>70</v>
      </c>
      <c r="H21" s="51">
        <f>SUM(F21:G21)</f>
        <v>1830</v>
      </c>
      <c r="I21" s="53"/>
      <c r="J21" s="52">
        <f t="shared" si="1"/>
        <v>1830</v>
      </c>
      <c r="K21" s="53">
        <v>85</v>
      </c>
      <c r="L21" s="52">
        <f t="shared" si="6"/>
        <v>1915</v>
      </c>
      <c r="M21" s="53">
        <v>65</v>
      </c>
      <c r="N21" s="52">
        <f t="shared" si="7"/>
        <v>1980</v>
      </c>
      <c r="O21" s="53">
        <v>75</v>
      </c>
      <c r="P21" s="52">
        <f t="shared" si="10"/>
        <v>2055</v>
      </c>
      <c r="Q21" s="53">
        <v>80</v>
      </c>
      <c r="R21" s="52">
        <f t="shared" si="8"/>
        <v>2135</v>
      </c>
      <c r="S21" s="65">
        <v>85</v>
      </c>
      <c r="T21" s="52">
        <v>2220</v>
      </c>
      <c r="U21" s="53">
        <v>55</v>
      </c>
      <c r="V21" s="52">
        <v>2275</v>
      </c>
      <c r="W21" s="53">
        <v>75</v>
      </c>
      <c r="X21" s="52">
        <v>2350</v>
      </c>
      <c r="Y21" s="52">
        <v>60</v>
      </c>
      <c r="Z21" s="51">
        <f t="shared" si="4"/>
        <v>2410</v>
      </c>
      <c r="AA21" s="52" t="e">
        <f>VLOOKUP(A:A,'Rangliste ab 9.Rang'!A:R,18,FALSE)</f>
        <v>#N/A</v>
      </c>
      <c r="AB21" s="51" t="e">
        <f t="shared" si="9"/>
        <v>#N/A</v>
      </c>
    </row>
    <row r="22" spans="1:28" x14ac:dyDescent="0.2">
      <c r="A22" s="10">
        <v>20</v>
      </c>
      <c r="B22" s="49" t="s">
        <v>190</v>
      </c>
      <c r="C22" s="50" t="s">
        <v>191</v>
      </c>
      <c r="D22" s="41">
        <v>64</v>
      </c>
      <c r="E22" s="42" t="s">
        <v>12</v>
      </c>
      <c r="F22" s="51"/>
      <c r="G22" s="51"/>
      <c r="H22" s="51"/>
      <c r="I22" s="53"/>
      <c r="J22" s="52"/>
      <c r="K22" s="53"/>
      <c r="L22" s="52">
        <v>0</v>
      </c>
      <c r="M22" s="53">
        <v>70</v>
      </c>
      <c r="N22" s="52">
        <f t="shared" si="7"/>
        <v>70</v>
      </c>
      <c r="O22" s="53">
        <v>0</v>
      </c>
      <c r="P22" s="52">
        <f t="shared" si="10"/>
        <v>70</v>
      </c>
      <c r="Q22" s="53">
        <v>0</v>
      </c>
      <c r="R22" s="52">
        <f t="shared" si="8"/>
        <v>70</v>
      </c>
      <c r="S22" s="65">
        <v>0</v>
      </c>
      <c r="T22" s="52">
        <v>70</v>
      </c>
      <c r="U22" s="53">
        <v>0</v>
      </c>
      <c r="V22" s="52">
        <v>70</v>
      </c>
      <c r="W22" s="53">
        <v>0</v>
      </c>
      <c r="X22" s="52">
        <v>70</v>
      </c>
      <c r="Y22" s="52">
        <v>0</v>
      </c>
      <c r="Z22" s="51">
        <f t="shared" si="4"/>
        <v>70</v>
      </c>
      <c r="AA22" s="52" t="e">
        <f>VLOOKUP(A:A,'Rangliste ab 9.Rang'!A:R,18,FALSE)</f>
        <v>#N/A</v>
      </c>
      <c r="AB22" s="51" t="e">
        <f t="shared" si="9"/>
        <v>#N/A</v>
      </c>
    </row>
    <row r="23" spans="1:28" x14ac:dyDescent="0.2">
      <c r="A23" s="10">
        <v>22</v>
      </c>
      <c r="B23" s="49" t="s">
        <v>43</v>
      </c>
      <c r="C23" s="50" t="s">
        <v>25</v>
      </c>
      <c r="D23" s="41">
        <v>73</v>
      </c>
      <c r="E23" s="42" t="s">
        <v>44</v>
      </c>
      <c r="F23" s="51">
        <v>885</v>
      </c>
      <c r="G23" s="51">
        <v>100</v>
      </c>
      <c r="H23" s="51">
        <f>SUM(F23:G23)</f>
        <v>985</v>
      </c>
      <c r="I23" s="53">
        <v>95</v>
      </c>
      <c r="J23" s="52">
        <f t="shared" si="1"/>
        <v>1080</v>
      </c>
      <c r="K23" s="53">
        <v>100</v>
      </c>
      <c r="L23" s="52">
        <f t="shared" si="6"/>
        <v>1180</v>
      </c>
      <c r="M23" s="53">
        <v>100</v>
      </c>
      <c r="N23" s="52">
        <f t="shared" si="7"/>
        <v>1280</v>
      </c>
      <c r="O23" s="53">
        <v>0</v>
      </c>
      <c r="P23" s="52">
        <f t="shared" si="10"/>
        <v>1280</v>
      </c>
      <c r="Q23" s="53">
        <v>0</v>
      </c>
      <c r="R23" s="52">
        <f t="shared" si="8"/>
        <v>1280</v>
      </c>
      <c r="S23" s="65">
        <v>0</v>
      </c>
      <c r="T23" s="52">
        <v>1280</v>
      </c>
      <c r="U23" s="53">
        <v>0</v>
      </c>
      <c r="V23" s="52">
        <v>1280</v>
      </c>
      <c r="W23" s="53">
        <v>0</v>
      </c>
      <c r="X23" s="52">
        <v>1280</v>
      </c>
      <c r="Y23" s="52">
        <v>0</v>
      </c>
      <c r="Z23" s="51">
        <f t="shared" si="4"/>
        <v>1280</v>
      </c>
      <c r="AA23" s="52" t="e">
        <f>VLOOKUP(A:A,'Rangliste ab 9.Rang'!A:R,18,FALSE)</f>
        <v>#N/A</v>
      </c>
      <c r="AB23" s="51" t="e">
        <f t="shared" si="9"/>
        <v>#N/A</v>
      </c>
    </row>
    <row r="24" spans="1:28" x14ac:dyDescent="0.2">
      <c r="A24" s="10">
        <v>25</v>
      </c>
      <c r="B24" s="49" t="s">
        <v>81</v>
      </c>
      <c r="C24" s="50" t="s">
        <v>82</v>
      </c>
      <c r="D24" s="41">
        <v>53</v>
      </c>
      <c r="E24" s="42" t="s">
        <v>12</v>
      </c>
      <c r="F24" s="51">
        <v>2145</v>
      </c>
      <c r="G24" s="51">
        <v>85</v>
      </c>
      <c r="H24" s="51">
        <f>SUM(F24:G24)</f>
        <v>2230</v>
      </c>
      <c r="I24" s="53">
        <v>55</v>
      </c>
      <c r="J24" s="52">
        <f t="shared" si="1"/>
        <v>2285</v>
      </c>
      <c r="K24" s="53">
        <v>65</v>
      </c>
      <c r="L24" s="52">
        <f>SUM(J24:K24)</f>
        <v>2350</v>
      </c>
      <c r="M24" s="53">
        <v>65</v>
      </c>
      <c r="N24" s="52">
        <f t="shared" si="7"/>
        <v>2415</v>
      </c>
      <c r="O24" s="53">
        <v>60</v>
      </c>
      <c r="P24" s="52">
        <f t="shared" si="10"/>
        <v>2475</v>
      </c>
      <c r="Q24" s="53">
        <v>75</v>
      </c>
      <c r="R24" s="52">
        <f t="shared" si="8"/>
        <v>2550</v>
      </c>
      <c r="S24" s="65">
        <v>55</v>
      </c>
      <c r="T24" s="52">
        <v>2605</v>
      </c>
      <c r="U24" s="53">
        <v>70</v>
      </c>
      <c r="V24" s="52">
        <v>2675</v>
      </c>
      <c r="W24" s="53">
        <v>0</v>
      </c>
      <c r="X24" s="52">
        <v>2675</v>
      </c>
      <c r="Y24" s="52">
        <v>0</v>
      </c>
      <c r="Z24" s="51">
        <f t="shared" si="4"/>
        <v>2675</v>
      </c>
      <c r="AA24" s="52" t="e">
        <f>VLOOKUP(A:A,'Rangliste ab 9.Rang'!A:R,18,FALSE)</f>
        <v>#N/A</v>
      </c>
      <c r="AB24" s="51" t="e">
        <f t="shared" si="9"/>
        <v>#N/A</v>
      </c>
    </row>
    <row r="25" spans="1:28" x14ac:dyDescent="0.2">
      <c r="A25" s="10">
        <v>296</v>
      </c>
      <c r="B25" s="49" t="s">
        <v>376</v>
      </c>
      <c r="C25" s="64" t="s">
        <v>377</v>
      </c>
      <c r="D25" s="41">
        <v>77</v>
      </c>
      <c r="E25" s="42" t="s">
        <v>44</v>
      </c>
      <c r="F25" s="51"/>
      <c r="G25" s="51"/>
      <c r="H25" s="51"/>
      <c r="I25" s="53"/>
      <c r="J25" s="52"/>
      <c r="K25" s="53"/>
      <c r="L25" s="52"/>
      <c r="M25" s="53"/>
      <c r="N25" s="52"/>
      <c r="O25" s="53"/>
      <c r="P25" s="52"/>
      <c r="Q25" s="53">
        <v>75</v>
      </c>
      <c r="R25" s="52">
        <f t="shared" si="8"/>
        <v>75</v>
      </c>
      <c r="S25" s="65">
        <v>85</v>
      </c>
      <c r="T25" s="52">
        <v>160</v>
      </c>
      <c r="U25" s="53">
        <v>90</v>
      </c>
      <c r="V25" s="52">
        <v>250</v>
      </c>
      <c r="W25" s="53">
        <v>85</v>
      </c>
      <c r="X25" s="52">
        <v>335</v>
      </c>
      <c r="Y25" s="52">
        <v>90</v>
      </c>
      <c r="Z25" s="51">
        <f t="shared" si="4"/>
        <v>425</v>
      </c>
      <c r="AA25" s="52">
        <f>VLOOKUP(A:A,'Rangliste ab 9.Rang'!A:R,18,FALSE)</f>
        <v>80</v>
      </c>
      <c r="AB25" s="51">
        <f t="shared" si="9"/>
        <v>505</v>
      </c>
    </row>
    <row r="26" spans="1:28" x14ac:dyDescent="0.2">
      <c r="A26" s="10">
        <v>342</v>
      </c>
      <c r="B26" s="59" t="s">
        <v>457</v>
      </c>
      <c r="C26" s="64" t="s">
        <v>28</v>
      </c>
      <c r="D26" s="41">
        <v>90</v>
      </c>
      <c r="E26" s="42" t="s">
        <v>44</v>
      </c>
      <c r="F26" s="51"/>
      <c r="G26" s="51"/>
      <c r="H26" s="51"/>
      <c r="I26" s="53"/>
      <c r="J26" s="52"/>
      <c r="K26" s="53"/>
      <c r="L26" s="52"/>
      <c r="M26" s="53"/>
      <c r="N26" s="52"/>
      <c r="O26" s="53"/>
      <c r="P26" s="52"/>
      <c r="Q26" s="53"/>
      <c r="R26" s="52"/>
      <c r="S26" s="65"/>
      <c r="T26" s="52"/>
      <c r="U26" s="53"/>
      <c r="V26" s="52"/>
      <c r="W26" s="53"/>
      <c r="X26" s="52"/>
      <c r="Y26" s="52">
        <v>100</v>
      </c>
      <c r="Z26" s="51">
        <f t="shared" ref="Z26" si="11">SUM(X26:Y26)</f>
        <v>100</v>
      </c>
      <c r="AA26" s="52" t="e">
        <f>VLOOKUP(A:A,'Rangliste ab 9.Rang'!A:R,18,FALSE)</f>
        <v>#N/A</v>
      </c>
      <c r="AB26" s="51" t="e">
        <f t="shared" si="9"/>
        <v>#N/A</v>
      </c>
    </row>
    <row r="27" spans="1:28" x14ac:dyDescent="0.2">
      <c r="A27" s="10">
        <v>317</v>
      </c>
      <c r="B27" s="59" t="s">
        <v>411</v>
      </c>
      <c r="C27" s="64" t="s">
        <v>412</v>
      </c>
      <c r="D27" s="41">
        <v>95</v>
      </c>
      <c r="E27" s="42" t="s">
        <v>12</v>
      </c>
      <c r="F27" s="51"/>
      <c r="G27" s="51"/>
      <c r="H27" s="51"/>
      <c r="I27" s="53"/>
      <c r="J27" s="52"/>
      <c r="K27" s="53"/>
      <c r="L27" s="52"/>
      <c r="M27" s="53"/>
      <c r="N27" s="52"/>
      <c r="O27" s="53"/>
      <c r="P27" s="52"/>
      <c r="Q27" s="53"/>
      <c r="R27" s="52"/>
      <c r="S27" s="65"/>
      <c r="T27" s="52">
        <v>0</v>
      </c>
      <c r="U27" s="53">
        <v>75</v>
      </c>
      <c r="V27" s="52">
        <v>75</v>
      </c>
      <c r="W27" s="53">
        <v>0</v>
      </c>
      <c r="X27" s="52">
        <v>75</v>
      </c>
      <c r="Y27" s="52">
        <v>90</v>
      </c>
      <c r="Z27" s="51">
        <f t="shared" si="4"/>
        <v>165</v>
      </c>
      <c r="AA27" s="52">
        <f>VLOOKUP(A:A,'Rangliste ab 9.Rang'!A:R,18,FALSE)</f>
        <v>90</v>
      </c>
      <c r="AB27" s="51">
        <f t="shared" si="9"/>
        <v>255</v>
      </c>
    </row>
    <row r="28" spans="1:28" x14ac:dyDescent="0.2">
      <c r="A28" s="10">
        <v>26</v>
      </c>
      <c r="B28" s="49" t="s">
        <v>218</v>
      </c>
      <c r="C28" s="50" t="s">
        <v>219</v>
      </c>
      <c r="D28" s="41">
        <v>59</v>
      </c>
      <c r="E28" s="42" t="s">
        <v>12</v>
      </c>
      <c r="F28" s="51">
        <v>1180</v>
      </c>
      <c r="G28" s="51">
        <v>55</v>
      </c>
      <c r="H28" s="51">
        <f>SUM(F28:G28)</f>
        <v>1235</v>
      </c>
      <c r="I28" s="53"/>
      <c r="J28" s="52">
        <f t="shared" si="1"/>
        <v>1235</v>
      </c>
      <c r="K28" s="53"/>
      <c r="L28" s="52">
        <f t="shared" si="6"/>
        <v>1235</v>
      </c>
      <c r="M28" s="53"/>
      <c r="N28" s="52">
        <f t="shared" si="7"/>
        <v>1235</v>
      </c>
      <c r="O28" s="53">
        <v>0</v>
      </c>
      <c r="P28" s="52">
        <f t="shared" si="10"/>
        <v>1235</v>
      </c>
      <c r="Q28" s="53">
        <v>0</v>
      </c>
      <c r="R28" s="52">
        <f t="shared" si="8"/>
        <v>1235</v>
      </c>
      <c r="S28" s="65">
        <v>0</v>
      </c>
      <c r="T28" s="52">
        <v>1235</v>
      </c>
      <c r="U28" s="53">
        <v>0</v>
      </c>
      <c r="V28" s="52">
        <v>1235</v>
      </c>
      <c r="W28" s="53">
        <v>0</v>
      </c>
      <c r="X28" s="52">
        <v>1235</v>
      </c>
      <c r="Y28" s="52">
        <v>0</v>
      </c>
      <c r="Z28" s="51">
        <f t="shared" si="4"/>
        <v>1235</v>
      </c>
      <c r="AA28" s="52" t="e">
        <f>VLOOKUP(A:A,'Rangliste ab 9.Rang'!A:R,18,FALSE)</f>
        <v>#N/A</v>
      </c>
      <c r="AB28" s="51" t="e">
        <f t="shared" si="9"/>
        <v>#N/A</v>
      </c>
    </row>
    <row r="29" spans="1:28" x14ac:dyDescent="0.2">
      <c r="A29" s="10">
        <v>28</v>
      </c>
      <c r="B29" s="49" t="s">
        <v>34</v>
      </c>
      <c r="C29" s="50" t="s">
        <v>250</v>
      </c>
      <c r="D29" s="41">
        <v>84</v>
      </c>
      <c r="E29" s="42" t="s">
        <v>31</v>
      </c>
      <c r="F29" s="51">
        <v>385</v>
      </c>
      <c r="G29" s="51">
        <v>90</v>
      </c>
      <c r="H29" s="51">
        <f>SUM(F29:G29)</f>
        <v>475</v>
      </c>
      <c r="I29" s="53">
        <v>95</v>
      </c>
      <c r="J29" s="52">
        <f t="shared" si="1"/>
        <v>570</v>
      </c>
      <c r="K29" s="53">
        <v>95</v>
      </c>
      <c r="L29" s="52">
        <f t="shared" si="6"/>
        <v>665</v>
      </c>
      <c r="M29" s="53">
        <v>100</v>
      </c>
      <c r="N29" s="52">
        <f t="shared" si="7"/>
        <v>765</v>
      </c>
      <c r="O29" s="53">
        <v>100</v>
      </c>
      <c r="P29" s="52">
        <f t="shared" si="10"/>
        <v>865</v>
      </c>
      <c r="Q29" s="53">
        <v>95</v>
      </c>
      <c r="R29" s="52">
        <f t="shared" si="8"/>
        <v>960</v>
      </c>
      <c r="S29" s="65">
        <v>95</v>
      </c>
      <c r="T29" s="52">
        <v>1055</v>
      </c>
      <c r="U29" s="53">
        <v>90</v>
      </c>
      <c r="V29" s="52">
        <v>1145</v>
      </c>
      <c r="W29" s="53">
        <v>100</v>
      </c>
      <c r="X29" s="52">
        <v>1245</v>
      </c>
      <c r="Y29" s="52">
        <v>0</v>
      </c>
      <c r="Z29" s="51">
        <f t="shared" si="4"/>
        <v>1245</v>
      </c>
      <c r="AA29" s="52" t="e">
        <f>VLOOKUP(A:A,'Rangliste ab 9.Rang'!A:R,18,FALSE)</f>
        <v>#N/A</v>
      </c>
      <c r="AB29" s="51" t="e">
        <f t="shared" si="9"/>
        <v>#N/A</v>
      </c>
    </row>
    <row r="30" spans="1:28" x14ac:dyDescent="0.2">
      <c r="A30" s="10">
        <v>254</v>
      </c>
      <c r="B30" s="49" t="s">
        <v>424</v>
      </c>
      <c r="C30" s="50" t="s">
        <v>250</v>
      </c>
      <c r="D30" s="41">
        <v>85</v>
      </c>
      <c r="E30" s="42" t="s">
        <v>7</v>
      </c>
      <c r="F30" s="51">
        <v>170</v>
      </c>
      <c r="G30" s="51">
        <v>100</v>
      </c>
      <c r="H30" s="51">
        <f>SUM(F30:G30)</f>
        <v>270</v>
      </c>
      <c r="I30" s="51">
        <v>100</v>
      </c>
      <c r="J30" s="52">
        <f>SUM(H30:I30)</f>
        <v>370</v>
      </c>
      <c r="K30" s="51">
        <v>100</v>
      </c>
      <c r="L30" s="52">
        <f>SUM(J30:K30)</f>
        <v>470</v>
      </c>
      <c r="M30" s="51">
        <v>90</v>
      </c>
      <c r="N30" s="52">
        <f>SUM(L30:M30)</f>
        <v>560</v>
      </c>
      <c r="O30" s="53">
        <v>100</v>
      </c>
      <c r="P30" s="52">
        <f>SUM(N30:O30)</f>
        <v>660</v>
      </c>
      <c r="Q30" s="53">
        <v>100</v>
      </c>
      <c r="R30" s="52">
        <f>SUM(P30:Q30)</f>
        <v>760</v>
      </c>
      <c r="S30" s="53">
        <v>100</v>
      </c>
      <c r="T30" s="52">
        <v>860</v>
      </c>
      <c r="U30" s="53">
        <v>100</v>
      </c>
      <c r="V30" s="52">
        <v>960</v>
      </c>
      <c r="W30" s="53">
        <v>95</v>
      </c>
      <c r="X30" s="52">
        <v>1055</v>
      </c>
      <c r="Y30" s="52">
        <v>0</v>
      </c>
      <c r="Z30" s="51">
        <f t="shared" si="4"/>
        <v>1055</v>
      </c>
      <c r="AA30" s="52" t="e">
        <f>VLOOKUP(A:A,'Rangliste ab 9.Rang'!A:R,18,FALSE)</f>
        <v>#N/A</v>
      </c>
      <c r="AB30" s="51" t="e">
        <f t="shared" si="9"/>
        <v>#N/A</v>
      </c>
    </row>
    <row r="31" spans="1:28" x14ac:dyDescent="0.2">
      <c r="A31" s="10">
        <v>299</v>
      </c>
      <c r="B31" s="49" t="s">
        <v>381</v>
      </c>
      <c r="C31" s="50" t="s">
        <v>382</v>
      </c>
      <c r="D31" s="41">
        <v>93</v>
      </c>
      <c r="E31" s="42" t="s">
        <v>44</v>
      </c>
      <c r="F31" s="51"/>
      <c r="G31" s="51"/>
      <c r="H31" s="51"/>
      <c r="I31" s="53"/>
      <c r="J31" s="52"/>
      <c r="K31" s="53"/>
      <c r="L31" s="52"/>
      <c r="M31" s="53"/>
      <c r="N31" s="52"/>
      <c r="O31" s="53"/>
      <c r="P31" s="52"/>
      <c r="Q31" s="53">
        <v>70</v>
      </c>
      <c r="R31" s="52">
        <f t="shared" si="8"/>
        <v>70</v>
      </c>
      <c r="S31" s="65">
        <v>65</v>
      </c>
      <c r="T31" s="52">
        <v>135</v>
      </c>
      <c r="U31" s="53">
        <v>80</v>
      </c>
      <c r="V31" s="52">
        <v>215</v>
      </c>
      <c r="W31" s="53">
        <v>75</v>
      </c>
      <c r="X31" s="52">
        <v>290</v>
      </c>
      <c r="Y31" s="52">
        <v>0</v>
      </c>
      <c r="Z31" s="51">
        <f t="shared" si="4"/>
        <v>290</v>
      </c>
      <c r="AA31" s="52" t="e">
        <f>VLOOKUP(A:A,'Rangliste ab 9.Rang'!A:R,18,FALSE)</f>
        <v>#N/A</v>
      </c>
      <c r="AB31" s="51" t="e">
        <f t="shared" si="9"/>
        <v>#N/A</v>
      </c>
    </row>
    <row r="32" spans="1:28" x14ac:dyDescent="0.2">
      <c r="A32" s="10">
        <v>30</v>
      </c>
      <c r="B32" s="49" t="s">
        <v>180</v>
      </c>
      <c r="C32" s="50" t="s">
        <v>13</v>
      </c>
      <c r="D32" s="41">
        <v>81</v>
      </c>
      <c r="E32" s="42" t="s">
        <v>12</v>
      </c>
      <c r="F32" s="51">
        <v>330</v>
      </c>
      <c r="G32" s="51">
        <v>85</v>
      </c>
      <c r="H32" s="51">
        <f>SUM(F32:G32)</f>
        <v>415</v>
      </c>
      <c r="I32" s="53">
        <v>85</v>
      </c>
      <c r="J32" s="52">
        <f t="shared" si="1"/>
        <v>500</v>
      </c>
      <c r="K32" s="53"/>
      <c r="L32" s="52">
        <f t="shared" si="6"/>
        <v>500</v>
      </c>
      <c r="M32" s="53">
        <v>80</v>
      </c>
      <c r="N32" s="52">
        <f t="shared" si="7"/>
        <v>580</v>
      </c>
      <c r="O32" s="53">
        <v>0</v>
      </c>
      <c r="P32" s="52">
        <f t="shared" si="10"/>
        <v>580</v>
      </c>
      <c r="Q32" s="53">
        <v>0</v>
      </c>
      <c r="R32" s="52">
        <f t="shared" si="8"/>
        <v>580</v>
      </c>
      <c r="S32" s="65">
        <v>0</v>
      </c>
      <c r="T32" s="52">
        <v>580</v>
      </c>
      <c r="U32" s="53">
        <v>0</v>
      </c>
      <c r="V32" s="52">
        <v>580</v>
      </c>
      <c r="W32" s="53">
        <v>0</v>
      </c>
      <c r="X32" s="52">
        <v>580</v>
      </c>
      <c r="Y32" s="52">
        <v>0</v>
      </c>
      <c r="Z32" s="51">
        <f t="shared" si="4"/>
        <v>580</v>
      </c>
      <c r="AA32" s="52" t="e">
        <f>VLOOKUP(A:A,'Rangliste ab 9.Rang'!A:R,18,FALSE)</f>
        <v>#N/A</v>
      </c>
      <c r="AB32" s="51" t="e">
        <f t="shared" si="9"/>
        <v>#N/A</v>
      </c>
    </row>
    <row r="33" spans="1:28" x14ac:dyDescent="0.2">
      <c r="A33" s="10">
        <v>31</v>
      </c>
      <c r="B33" s="49" t="s">
        <v>170</v>
      </c>
      <c r="C33" s="50" t="s">
        <v>171</v>
      </c>
      <c r="D33" s="41">
        <v>89</v>
      </c>
      <c r="E33" s="42" t="s">
        <v>7</v>
      </c>
      <c r="F33" s="51">
        <v>150</v>
      </c>
      <c r="G33" s="51">
        <v>80</v>
      </c>
      <c r="H33" s="51">
        <f>SUM(F33:G33)</f>
        <v>230</v>
      </c>
      <c r="I33" s="53">
        <v>75</v>
      </c>
      <c r="J33" s="52">
        <f t="shared" si="1"/>
        <v>305</v>
      </c>
      <c r="K33" s="53"/>
      <c r="L33" s="52">
        <f t="shared" si="6"/>
        <v>305</v>
      </c>
      <c r="M33" s="53">
        <v>95</v>
      </c>
      <c r="N33" s="52">
        <f t="shared" si="7"/>
        <v>400</v>
      </c>
      <c r="O33" s="53">
        <v>95</v>
      </c>
      <c r="P33" s="52">
        <f t="shared" si="10"/>
        <v>495</v>
      </c>
      <c r="Q33" s="53">
        <v>0</v>
      </c>
      <c r="R33" s="52">
        <f t="shared" si="8"/>
        <v>495</v>
      </c>
      <c r="S33" s="65">
        <v>90</v>
      </c>
      <c r="T33" s="52">
        <v>585</v>
      </c>
      <c r="U33" s="53">
        <v>75</v>
      </c>
      <c r="V33" s="52">
        <v>660</v>
      </c>
      <c r="W33" s="53">
        <v>80</v>
      </c>
      <c r="X33" s="52">
        <v>740</v>
      </c>
      <c r="Y33" s="52">
        <v>0</v>
      </c>
      <c r="Z33" s="51">
        <f t="shared" si="4"/>
        <v>740</v>
      </c>
      <c r="AA33" s="52" t="e">
        <f>VLOOKUP(A:A,'Rangliste ab 9.Rang'!A:R,18,FALSE)</f>
        <v>#N/A</v>
      </c>
      <c r="AB33" s="51" t="e">
        <f t="shared" si="9"/>
        <v>#N/A</v>
      </c>
    </row>
    <row r="34" spans="1:28" x14ac:dyDescent="0.2">
      <c r="A34" s="10">
        <v>32</v>
      </c>
      <c r="B34" s="49" t="s">
        <v>140</v>
      </c>
      <c r="C34" s="64" t="s">
        <v>171</v>
      </c>
      <c r="D34" s="41">
        <v>51</v>
      </c>
      <c r="E34" s="42" t="s">
        <v>7</v>
      </c>
      <c r="F34" s="51">
        <v>315</v>
      </c>
      <c r="G34" s="51"/>
      <c r="H34" s="51">
        <f>SUM(F34:G34)</f>
        <v>315</v>
      </c>
      <c r="I34" s="53">
        <v>55</v>
      </c>
      <c r="J34" s="52">
        <f t="shared" si="1"/>
        <v>370</v>
      </c>
      <c r="K34" s="53">
        <v>35</v>
      </c>
      <c r="L34" s="52">
        <f t="shared" si="6"/>
        <v>405</v>
      </c>
      <c r="M34" s="53">
        <v>35</v>
      </c>
      <c r="N34" s="52">
        <f t="shared" si="7"/>
        <v>440</v>
      </c>
      <c r="O34" s="53">
        <v>40</v>
      </c>
      <c r="P34" s="52">
        <f t="shared" si="10"/>
        <v>480</v>
      </c>
      <c r="Q34" s="53">
        <v>10</v>
      </c>
      <c r="R34" s="52">
        <f t="shared" si="8"/>
        <v>490</v>
      </c>
      <c r="S34" s="65">
        <v>0</v>
      </c>
      <c r="T34" s="52">
        <v>490</v>
      </c>
      <c r="U34" s="53">
        <v>40</v>
      </c>
      <c r="V34" s="52">
        <v>530</v>
      </c>
      <c r="W34" s="53">
        <v>25</v>
      </c>
      <c r="X34" s="52">
        <v>555</v>
      </c>
      <c r="Y34" s="52">
        <v>0</v>
      </c>
      <c r="Z34" s="51">
        <f t="shared" si="4"/>
        <v>555</v>
      </c>
      <c r="AA34" s="52" t="e">
        <f>VLOOKUP(A:A,'Rangliste ab 9.Rang'!A:R,18,FALSE)</f>
        <v>#N/A</v>
      </c>
      <c r="AB34" s="51" t="e">
        <f t="shared" si="9"/>
        <v>#N/A</v>
      </c>
    </row>
    <row r="35" spans="1:28" x14ac:dyDescent="0.2">
      <c r="A35" s="10">
        <v>33</v>
      </c>
      <c r="B35" s="49" t="s">
        <v>220</v>
      </c>
      <c r="C35" s="50" t="s">
        <v>361</v>
      </c>
      <c r="D35" s="41">
        <v>83</v>
      </c>
      <c r="E35" s="42" t="s">
        <v>7</v>
      </c>
      <c r="F35" s="51">
        <v>590</v>
      </c>
      <c r="G35" s="51">
        <v>100</v>
      </c>
      <c r="H35" s="51">
        <f>SUM(F35:G35)</f>
        <v>690</v>
      </c>
      <c r="I35" s="53">
        <v>100</v>
      </c>
      <c r="J35" s="52">
        <f t="shared" si="1"/>
        <v>790</v>
      </c>
      <c r="K35" s="53"/>
      <c r="L35" s="52">
        <f t="shared" si="6"/>
        <v>790</v>
      </c>
      <c r="M35" s="53"/>
      <c r="N35" s="52">
        <f t="shared" si="7"/>
        <v>790</v>
      </c>
      <c r="O35" s="53">
        <v>100</v>
      </c>
      <c r="P35" s="52">
        <f t="shared" si="10"/>
        <v>890</v>
      </c>
      <c r="Q35" s="53">
        <v>100</v>
      </c>
      <c r="R35" s="52">
        <f t="shared" si="8"/>
        <v>990</v>
      </c>
      <c r="S35" s="65">
        <v>0</v>
      </c>
      <c r="T35" s="52">
        <v>990</v>
      </c>
      <c r="U35" s="53">
        <v>0</v>
      </c>
      <c r="V35" s="52">
        <v>990</v>
      </c>
      <c r="W35" s="53">
        <v>0</v>
      </c>
      <c r="X35" s="52">
        <v>990</v>
      </c>
      <c r="Y35" s="52">
        <v>0</v>
      </c>
      <c r="Z35" s="51">
        <f t="shared" si="4"/>
        <v>990</v>
      </c>
      <c r="AA35" s="52" t="e">
        <f>VLOOKUP(A:A,'Rangliste ab 9.Rang'!A:R,18,FALSE)</f>
        <v>#N/A</v>
      </c>
      <c r="AB35" s="51" t="e">
        <f t="shared" si="9"/>
        <v>#N/A</v>
      </c>
    </row>
    <row r="36" spans="1:28" x14ac:dyDescent="0.2">
      <c r="A36" s="10">
        <v>34</v>
      </c>
      <c r="B36" s="49" t="s">
        <v>142</v>
      </c>
      <c r="C36" s="50" t="s">
        <v>8</v>
      </c>
      <c r="D36" s="41">
        <v>92</v>
      </c>
      <c r="E36" s="42" t="s">
        <v>7</v>
      </c>
      <c r="F36" s="51"/>
      <c r="G36" s="51"/>
      <c r="H36" s="51"/>
      <c r="I36" s="53"/>
      <c r="J36" s="52"/>
      <c r="K36" s="53">
        <v>65</v>
      </c>
      <c r="L36" s="52">
        <f t="shared" si="6"/>
        <v>65</v>
      </c>
      <c r="M36" s="53">
        <v>95</v>
      </c>
      <c r="N36" s="52">
        <f t="shared" si="7"/>
        <v>160</v>
      </c>
      <c r="O36" s="53">
        <v>70</v>
      </c>
      <c r="P36" s="52">
        <f t="shared" si="10"/>
        <v>230</v>
      </c>
      <c r="Q36" s="53">
        <v>0</v>
      </c>
      <c r="R36" s="52">
        <f t="shared" si="8"/>
        <v>230</v>
      </c>
      <c r="S36" s="65">
        <v>60</v>
      </c>
      <c r="T36" s="52">
        <v>290</v>
      </c>
      <c r="U36" s="53">
        <v>90</v>
      </c>
      <c r="V36" s="52">
        <v>380</v>
      </c>
      <c r="W36" s="53">
        <v>0</v>
      </c>
      <c r="X36" s="52">
        <v>380</v>
      </c>
      <c r="Y36" s="52">
        <v>0</v>
      </c>
      <c r="Z36" s="51">
        <f t="shared" si="4"/>
        <v>380</v>
      </c>
      <c r="AA36" s="52" t="e">
        <f>VLOOKUP(A:A,'Rangliste ab 9.Rang'!A:R,18,FALSE)</f>
        <v>#N/A</v>
      </c>
      <c r="AB36" s="51" t="e">
        <f t="shared" si="9"/>
        <v>#N/A</v>
      </c>
    </row>
    <row r="37" spans="1:28" x14ac:dyDescent="0.2">
      <c r="A37" s="10">
        <v>290</v>
      </c>
      <c r="B37" s="49" t="s">
        <v>364</v>
      </c>
      <c r="C37" s="50" t="s">
        <v>365</v>
      </c>
      <c r="D37" s="41">
        <v>95</v>
      </c>
      <c r="E37" s="42" t="s">
        <v>44</v>
      </c>
      <c r="F37" s="51"/>
      <c r="G37" s="51"/>
      <c r="H37" s="51"/>
      <c r="I37" s="53"/>
      <c r="J37" s="52"/>
      <c r="K37" s="53"/>
      <c r="L37" s="52"/>
      <c r="M37" s="53"/>
      <c r="N37" s="52">
        <v>0</v>
      </c>
      <c r="O37" s="53">
        <v>55</v>
      </c>
      <c r="P37" s="52">
        <f t="shared" ref="P37:P38" si="12">SUM(N37:O37)</f>
        <v>55</v>
      </c>
      <c r="Q37" s="53">
        <v>100</v>
      </c>
      <c r="R37" s="52">
        <f t="shared" si="8"/>
        <v>155</v>
      </c>
      <c r="S37" s="65">
        <v>90</v>
      </c>
      <c r="T37" s="52">
        <v>245</v>
      </c>
      <c r="U37" s="53">
        <v>95</v>
      </c>
      <c r="V37" s="52">
        <v>340</v>
      </c>
      <c r="W37" s="53">
        <v>100</v>
      </c>
      <c r="X37" s="52">
        <v>440</v>
      </c>
      <c r="Y37" s="52">
        <v>0</v>
      </c>
      <c r="Z37" s="51">
        <f t="shared" si="4"/>
        <v>440</v>
      </c>
      <c r="AA37" s="52" t="e">
        <f>VLOOKUP(A:A,'Rangliste ab 9.Rang'!A:R,18,FALSE)</f>
        <v>#N/A</v>
      </c>
      <c r="AB37" s="51" t="e">
        <f t="shared" si="9"/>
        <v>#N/A</v>
      </c>
    </row>
    <row r="38" spans="1:28" x14ac:dyDescent="0.2">
      <c r="A38" s="10">
        <v>291</v>
      </c>
      <c r="B38" s="49" t="s">
        <v>366</v>
      </c>
      <c r="C38" s="50" t="s">
        <v>365</v>
      </c>
      <c r="D38" s="41">
        <v>93</v>
      </c>
      <c r="E38" s="42" t="s">
        <v>44</v>
      </c>
      <c r="F38" s="51"/>
      <c r="G38" s="51"/>
      <c r="H38" s="51"/>
      <c r="I38" s="53"/>
      <c r="J38" s="52"/>
      <c r="K38" s="53"/>
      <c r="L38" s="52"/>
      <c r="M38" s="53"/>
      <c r="N38" s="52">
        <v>0</v>
      </c>
      <c r="O38" s="53">
        <v>65</v>
      </c>
      <c r="P38" s="52">
        <f t="shared" si="12"/>
        <v>65</v>
      </c>
      <c r="Q38" s="53">
        <v>75</v>
      </c>
      <c r="R38" s="52">
        <f t="shared" si="8"/>
        <v>140</v>
      </c>
      <c r="S38" s="65">
        <v>95</v>
      </c>
      <c r="T38" s="52">
        <v>235</v>
      </c>
      <c r="U38" s="53">
        <v>75</v>
      </c>
      <c r="V38" s="52">
        <v>310</v>
      </c>
      <c r="W38" s="53">
        <v>90</v>
      </c>
      <c r="X38" s="52">
        <v>400</v>
      </c>
      <c r="Y38" s="52">
        <v>100</v>
      </c>
      <c r="Z38" s="51">
        <f t="shared" si="4"/>
        <v>500</v>
      </c>
      <c r="AA38" s="52">
        <f>VLOOKUP(A:A,'Rangliste ab 9.Rang'!A:R,18,FALSE)</f>
        <v>100</v>
      </c>
      <c r="AB38" s="51">
        <f t="shared" si="9"/>
        <v>600</v>
      </c>
    </row>
    <row r="39" spans="1:28" x14ac:dyDescent="0.2">
      <c r="A39" s="10">
        <v>35</v>
      </c>
      <c r="B39" s="49" t="s">
        <v>221</v>
      </c>
      <c r="C39" s="50" t="s">
        <v>222</v>
      </c>
      <c r="D39" s="41">
        <v>54</v>
      </c>
      <c r="E39" s="42" t="s">
        <v>7</v>
      </c>
      <c r="F39" s="51">
        <v>0</v>
      </c>
      <c r="G39" s="51">
        <v>60</v>
      </c>
      <c r="H39" s="51">
        <v>60</v>
      </c>
      <c r="I39" s="51">
        <v>60</v>
      </c>
      <c r="J39" s="52">
        <f t="shared" si="1"/>
        <v>120</v>
      </c>
      <c r="K39" s="51"/>
      <c r="L39" s="52">
        <f t="shared" si="6"/>
        <v>120</v>
      </c>
      <c r="M39" s="51"/>
      <c r="N39" s="52">
        <f t="shared" si="7"/>
        <v>120</v>
      </c>
      <c r="O39" s="53">
        <v>0</v>
      </c>
      <c r="P39" s="52">
        <f t="shared" si="10"/>
        <v>120</v>
      </c>
      <c r="Q39" s="53">
        <v>0</v>
      </c>
      <c r="R39" s="52">
        <f t="shared" si="8"/>
        <v>120</v>
      </c>
      <c r="S39" s="65">
        <v>0</v>
      </c>
      <c r="T39" s="52">
        <v>120</v>
      </c>
      <c r="U39" s="53">
        <v>60</v>
      </c>
      <c r="V39" s="52">
        <v>180</v>
      </c>
      <c r="W39" s="53">
        <v>45</v>
      </c>
      <c r="X39" s="52">
        <v>225</v>
      </c>
      <c r="Y39" s="52">
        <v>45</v>
      </c>
      <c r="Z39" s="51">
        <f t="shared" si="4"/>
        <v>270</v>
      </c>
      <c r="AA39" s="52">
        <f>VLOOKUP(A:A,'Rangliste ab 9.Rang'!A:R,18,FALSE)</f>
        <v>45</v>
      </c>
      <c r="AB39" s="51">
        <f t="shared" si="9"/>
        <v>315</v>
      </c>
    </row>
    <row r="40" spans="1:28" x14ac:dyDescent="0.2">
      <c r="A40" s="10">
        <v>38</v>
      </c>
      <c r="B40" s="49" t="s">
        <v>110</v>
      </c>
      <c r="C40" s="50" t="s">
        <v>61</v>
      </c>
      <c r="D40" s="41">
        <v>39</v>
      </c>
      <c r="E40" s="42" t="s">
        <v>44</v>
      </c>
      <c r="F40" s="51">
        <v>1275</v>
      </c>
      <c r="G40" s="51">
        <v>60</v>
      </c>
      <c r="H40" s="51">
        <f>SUM(F40:G40)</f>
        <v>1335</v>
      </c>
      <c r="I40" s="53">
        <v>60</v>
      </c>
      <c r="J40" s="52">
        <f t="shared" si="1"/>
        <v>1395</v>
      </c>
      <c r="K40" s="53">
        <v>55</v>
      </c>
      <c r="L40" s="52">
        <f t="shared" si="6"/>
        <v>1450</v>
      </c>
      <c r="M40" s="53">
        <v>60</v>
      </c>
      <c r="N40" s="52">
        <f t="shared" si="7"/>
        <v>1510</v>
      </c>
      <c r="O40" s="53">
        <v>0</v>
      </c>
      <c r="P40" s="52">
        <f t="shared" si="10"/>
        <v>1510</v>
      </c>
      <c r="Q40" s="53">
        <v>0</v>
      </c>
      <c r="R40" s="52">
        <f t="shared" si="8"/>
        <v>1510</v>
      </c>
      <c r="S40" s="65">
        <v>0</v>
      </c>
      <c r="T40" s="52">
        <v>1510</v>
      </c>
      <c r="U40" s="53">
        <v>0</v>
      </c>
      <c r="V40" s="52">
        <v>1510</v>
      </c>
      <c r="W40" s="53">
        <v>0</v>
      </c>
      <c r="X40" s="52">
        <v>1510</v>
      </c>
      <c r="Y40" s="52">
        <v>0</v>
      </c>
      <c r="Z40" s="51">
        <f t="shared" si="4"/>
        <v>1510</v>
      </c>
      <c r="AA40" s="52" t="e">
        <f>VLOOKUP(A:A,'Rangliste ab 9.Rang'!A:R,18,FALSE)</f>
        <v>#N/A</v>
      </c>
      <c r="AB40" s="51" t="e">
        <f t="shared" si="9"/>
        <v>#N/A</v>
      </c>
    </row>
    <row r="41" spans="1:28" x14ac:dyDescent="0.2">
      <c r="A41" s="10">
        <v>314</v>
      </c>
      <c r="B41" s="59" t="s">
        <v>408</v>
      </c>
      <c r="C41" s="64" t="s">
        <v>214</v>
      </c>
      <c r="D41" s="41">
        <v>71</v>
      </c>
      <c r="E41" s="42" t="s">
        <v>31</v>
      </c>
      <c r="F41" s="51"/>
      <c r="G41" s="51"/>
      <c r="H41" s="51"/>
      <c r="I41" s="53"/>
      <c r="J41" s="52"/>
      <c r="K41" s="53"/>
      <c r="L41" s="52"/>
      <c r="M41" s="53"/>
      <c r="N41" s="52"/>
      <c r="O41" s="53"/>
      <c r="P41" s="52"/>
      <c r="Q41" s="53"/>
      <c r="R41" s="52"/>
      <c r="S41" s="65"/>
      <c r="T41" s="52">
        <v>0</v>
      </c>
      <c r="U41" s="53">
        <v>0</v>
      </c>
      <c r="V41" s="52">
        <v>0</v>
      </c>
      <c r="W41" s="53">
        <v>50</v>
      </c>
      <c r="X41" s="52">
        <v>50</v>
      </c>
      <c r="Y41" s="52">
        <v>0</v>
      </c>
      <c r="Z41" s="51">
        <f t="shared" si="4"/>
        <v>50</v>
      </c>
      <c r="AA41" s="52">
        <f>VLOOKUP(A:A,'Rangliste ab 9.Rang'!A:R,18,FALSE)</f>
        <v>35</v>
      </c>
      <c r="AB41" s="51">
        <f t="shared" si="9"/>
        <v>85</v>
      </c>
    </row>
    <row r="42" spans="1:28" x14ac:dyDescent="0.2">
      <c r="A42" s="10">
        <v>40</v>
      </c>
      <c r="B42" s="49" t="s">
        <v>223</v>
      </c>
      <c r="C42" s="50" t="s">
        <v>47</v>
      </c>
      <c r="D42" s="41">
        <v>75</v>
      </c>
      <c r="E42" s="42" t="s">
        <v>44</v>
      </c>
      <c r="F42" s="51"/>
      <c r="G42" s="51"/>
      <c r="H42" s="51"/>
      <c r="I42" s="53"/>
      <c r="J42" s="52"/>
      <c r="K42" s="53"/>
      <c r="L42" s="52">
        <v>0</v>
      </c>
      <c r="M42" s="53"/>
      <c r="N42" s="52">
        <v>0</v>
      </c>
      <c r="O42" s="53">
        <v>0</v>
      </c>
      <c r="P42" s="52">
        <f t="shared" si="10"/>
        <v>0</v>
      </c>
      <c r="Q42" s="53">
        <v>0</v>
      </c>
      <c r="R42" s="52">
        <f t="shared" si="8"/>
        <v>0</v>
      </c>
      <c r="S42" s="65">
        <v>0</v>
      </c>
      <c r="T42" s="52">
        <v>0</v>
      </c>
      <c r="U42" s="53">
        <v>0</v>
      </c>
      <c r="V42" s="52">
        <v>0</v>
      </c>
      <c r="W42" s="53">
        <v>0</v>
      </c>
      <c r="X42" s="52">
        <v>0</v>
      </c>
      <c r="Y42" s="52">
        <v>0</v>
      </c>
      <c r="Z42" s="51">
        <f t="shared" si="4"/>
        <v>0</v>
      </c>
      <c r="AA42" s="52" t="e">
        <f>VLOOKUP(A:A,'Rangliste ab 9.Rang'!A:R,18,FALSE)</f>
        <v>#N/A</v>
      </c>
      <c r="AB42" s="51" t="e">
        <f t="shared" si="9"/>
        <v>#N/A</v>
      </c>
    </row>
    <row r="43" spans="1:28" x14ac:dyDescent="0.2">
      <c r="A43" s="10">
        <v>326</v>
      </c>
      <c r="B43" s="49" t="s">
        <v>429</v>
      </c>
      <c r="C43" s="50" t="s">
        <v>238</v>
      </c>
      <c r="D43" s="41">
        <v>98</v>
      </c>
      <c r="E43" s="42" t="s">
        <v>44</v>
      </c>
      <c r="F43" s="51"/>
      <c r="G43" s="51"/>
      <c r="H43" s="51"/>
      <c r="I43" s="53"/>
      <c r="J43" s="52"/>
      <c r="K43" s="53"/>
      <c r="L43" s="52"/>
      <c r="M43" s="53"/>
      <c r="N43" s="52"/>
      <c r="O43" s="53"/>
      <c r="P43" s="52"/>
      <c r="Q43" s="53"/>
      <c r="R43" s="52"/>
      <c r="S43" s="65"/>
      <c r="T43" s="52"/>
      <c r="U43" s="53"/>
      <c r="V43" s="52">
        <v>0</v>
      </c>
      <c r="W43" s="53">
        <v>50</v>
      </c>
      <c r="X43" s="52">
        <v>50</v>
      </c>
      <c r="Y43" s="52">
        <v>70</v>
      </c>
      <c r="Z43" s="51">
        <f t="shared" si="4"/>
        <v>120</v>
      </c>
      <c r="AA43" s="52">
        <f>VLOOKUP(A:A,'Rangliste ab 9.Rang'!A:R,18,FALSE)</f>
        <v>80</v>
      </c>
      <c r="AB43" s="51">
        <f t="shared" si="9"/>
        <v>200</v>
      </c>
    </row>
    <row r="44" spans="1:28" x14ac:dyDescent="0.2">
      <c r="B44" s="54"/>
      <c r="C44" s="48"/>
      <c r="D44" s="45"/>
      <c r="E44" s="46"/>
      <c r="F44" s="57"/>
      <c r="G44" s="55"/>
      <c r="H44" s="57"/>
      <c r="I44" s="58"/>
      <c r="J44" s="56"/>
      <c r="K44" s="58"/>
      <c r="L44" s="56"/>
      <c r="M44" s="5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ht="15.75" x14ac:dyDescent="0.25">
      <c r="B45" s="9" t="s">
        <v>224</v>
      </c>
      <c r="C45" s="35"/>
      <c r="D45" s="36"/>
      <c r="E45" s="37"/>
      <c r="F45" s="57"/>
      <c r="G45" s="55"/>
      <c r="H45" s="57"/>
      <c r="I45" s="58"/>
      <c r="J45" s="56"/>
      <c r="K45" s="58"/>
      <c r="L45" s="56"/>
      <c r="M45" s="58"/>
      <c r="N45" s="56"/>
      <c r="O45" s="56"/>
      <c r="P45" s="56"/>
      <c r="Q45" s="61"/>
      <c r="R45" s="56"/>
      <c r="S45" s="61"/>
      <c r="T45" s="56"/>
      <c r="U45" s="61"/>
      <c r="V45" s="56"/>
      <c r="W45" s="61"/>
      <c r="X45" s="56"/>
      <c r="Y45" s="61"/>
      <c r="Z45" s="61"/>
      <c r="AA45" s="56"/>
      <c r="AB45" s="61"/>
    </row>
    <row r="46" spans="1:28" x14ac:dyDescent="0.2">
      <c r="A46" s="10">
        <v>344</v>
      </c>
      <c r="B46" s="59" t="s">
        <v>470</v>
      </c>
      <c r="C46" s="64" t="s">
        <v>482</v>
      </c>
      <c r="D46" s="126">
        <v>0</v>
      </c>
      <c r="E46" s="42" t="s">
        <v>7</v>
      </c>
      <c r="F46" s="51"/>
      <c r="G46" s="51"/>
      <c r="H46" s="51"/>
      <c r="I46" s="51"/>
      <c r="J46" s="52"/>
      <c r="K46" s="51"/>
      <c r="L46" s="52"/>
      <c r="M46" s="51"/>
      <c r="N46" s="52"/>
      <c r="O46" s="53"/>
      <c r="P46" s="52"/>
      <c r="Q46" s="53"/>
      <c r="R46" s="52"/>
      <c r="S46" s="53"/>
      <c r="T46" s="52"/>
      <c r="U46" s="53"/>
      <c r="V46" s="52"/>
      <c r="W46" s="53"/>
      <c r="X46" s="52"/>
      <c r="Y46" s="52"/>
      <c r="Z46" s="51"/>
      <c r="AA46" s="52">
        <f>VLOOKUP(A:A,'Rangliste ab 9.Rang'!A:R,18,FALSE)</f>
        <v>30</v>
      </c>
      <c r="AB46" s="51">
        <f t="shared" ref="AB46" si="13">SUM(Z46:AA46)</f>
        <v>30</v>
      </c>
    </row>
    <row r="47" spans="1:28" x14ac:dyDescent="0.2">
      <c r="A47" s="10">
        <v>42</v>
      </c>
      <c r="B47" s="49" t="s">
        <v>225</v>
      </c>
      <c r="C47" s="50" t="s">
        <v>153</v>
      </c>
      <c r="D47" s="41">
        <v>66</v>
      </c>
      <c r="E47" s="42" t="s">
        <v>146</v>
      </c>
      <c r="F47" s="51">
        <v>0</v>
      </c>
      <c r="G47" s="51">
        <v>35</v>
      </c>
      <c r="H47" s="51">
        <v>35</v>
      </c>
      <c r="I47" s="51">
        <v>45</v>
      </c>
      <c r="J47" s="52">
        <f>SUM(H47:I47)</f>
        <v>80</v>
      </c>
      <c r="K47" s="51">
        <v>50</v>
      </c>
      <c r="L47" s="52">
        <f>SUM(J47:K47)</f>
        <v>130</v>
      </c>
      <c r="M47" s="51">
        <v>50</v>
      </c>
      <c r="N47" s="52">
        <f>SUM(L47:M47)</f>
        <v>180</v>
      </c>
      <c r="O47" s="53">
        <v>35</v>
      </c>
      <c r="P47" s="52">
        <f>SUM(N47:O47)</f>
        <v>215</v>
      </c>
      <c r="Q47" s="53">
        <v>45</v>
      </c>
      <c r="R47" s="52">
        <f t="shared" ref="R47:R49" si="14">SUM(P47:Q47)</f>
        <v>260</v>
      </c>
      <c r="S47" s="53">
        <v>40</v>
      </c>
      <c r="T47" s="52">
        <v>300</v>
      </c>
      <c r="U47" s="53">
        <v>55</v>
      </c>
      <c r="V47" s="52">
        <v>355</v>
      </c>
      <c r="W47" s="53">
        <v>50</v>
      </c>
      <c r="X47" s="52">
        <v>405</v>
      </c>
      <c r="Y47" s="52">
        <v>20</v>
      </c>
      <c r="Z47" s="51">
        <f t="shared" si="4"/>
        <v>425</v>
      </c>
      <c r="AA47" s="52">
        <f>VLOOKUP(A:A,'Rangliste ab 9.Rang'!A:R,18,FALSE)</f>
        <v>30</v>
      </c>
      <c r="AB47" s="51">
        <f t="shared" ref="AB47:AB52" si="15">SUM(Z47:AA47)</f>
        <v>455</v>
      </c>
    </row>
    <row r="48" spans="1:28" x14ac:dyDescent="0.2">
      <c r="A48" s="10">
        <v>43</v>
      </c>
      <c r="B48" s="49" t="s">
        <v>83</v>
      </c>
      <c r="C48" s="50" t="s">
        <v>84</v>
      </c>
      <c r="D48" s="41">
        <v>53</v>
      </c>
      <c r="E48" s="42" t="s">
        <v>12</v>
      </c>
      <c r="F48" s="51">
        <v>1685</v>
      </c>
      <c r="G48" s="51">
        <v>65</v>
      </c>
      <c r="H48" s="51">
        <f>SUM(F48:G48)</f>
        <v>1750</v>
      </c>
      <c r="I48" s="53">
        <v>45</v>
      </c>
      <c r="J48" s="52">
        <f t="shared" si="1"/>
        <v>1795</v>
      </c>
      <c r="K48" s="53">
        <v>60</v>
      </c>
      <c r="L48" s="52">
        <f>SUM(J48:K48)</f>
        <v>1855</v>
      </c>
      <c r="M48" s="53">
        <v>40</v>
      </c>
      <c r="N48" s="52">
        <f>SUM(L48:M48)</f>
        <v>1895</v>
      </c>
      <c r="O48" s="53">
        <v>20</v>
      </c>
      <c r="P48" s="52">
        <f t="shared" ref="P48:P49" si="16">SUM(N48:O48)</f>
        <v>1915</v>
      </c>
      <c r="Q48" s="53">
        <v>15</v>
      </c>
      <c r="R48" s="52">
        <f t="shared" si="14"/>
        <v>1930</v>
      </c>
      <c r="S48" s="53">
        <v>0</v>
      </c>
      <c r="T48" s="52">
        <v>1930</v>
      </c>
      <c r="U48" s="53">
        <v>0</v>
      </c>
      <c r="V48" s="52">
        <v>1930</v>
      </c>
      <c r="W48" s="53">
        <v>35</v>
      </c>
      <c r="X48" s="52">
        <v>1965</v>
      </c>
      <c r="Y48" s="52">
        <v>0</v>
      </c>
      <c r="Z48" s="51">
        <f t="shared" si="4"/>
        <v>1965</v>
      </c>
      <c r="AA48" s="52" t="e">
        <f>VLOOKUP(A:A,'Rangliste ab 9.Rang'!A:R,18,FALSE)</f>
        <v>#N/A</v>
      </c>
      <c r="AB48" s="51" t="e">
        <f t="shared" si="15"/>
        <v>#N/A</v>
      </c>
    </row>
    <row r="49" spans="1:28" x14ac:dyDescent="0.2">
      <c r="A49" s="10">
        <v>45</v>
      </c>
      <c r="B49" s="49" t="s">
        <v>197</v>
      </c>
      <c r="C49" s="50" t="s">
        <v>198</v>
      </c>
      <c r="D49" s="41">
        <v>49</v>
      </c>
      <c r="E49" s="42" t="s">
        <v>44</v>
      </c>
      <c r="F49" s="51">
        <v>1320</v>
      </c>
      <c r="G49" s="51">
        <v>55</v>
      </c>
      <c r="H49" s="51">
        <f>SUM(F49:G49)</f>
        <v>1375</v>
      </c>
      <c r="I49" s="53">
        <v>35</v>
      </c>
      <c r="J49" s="52">
        <f t="shared" si="1"/>
        <v>1410</v>
      </c>
      <c r="K49" s="53">
        <v>45</v>
      </c>
      <c r="L49" s="52">
        <f>SUM(J49:K49)</f>
        <v>1455</v>
      </c>
      <c r="M49" s="53">
        <v>45</v>
      </c>
      <c r="N49" s="52">
        <f>SUM(L49:M49)</f>
        <v>1500</v>
      </c>
      <c r="O49" s="53">
        <v>25</v>
      </c>
      <c r="P49" s="52">
        <f t="shared" si="16"/>
        <v>1525</v>
      </c>
      <c r="Q49" s="53">
        <v>0</v>
      </c>
      <c r="R49" s="52">
        <f t="shared" si="14"/>
        <v>1525</v>
      </c>
      <c r="S49" s="53">
        <v>0</v>
      </c>
      <c r="T49" s="52">
        <v>1525</v>
      </c>
      <c r="U49" s="53">
        <v>0</v>
      </c>
      <c r="V49" s="52">
        <v>1525</v>
      </c>
      <c r="W49" s="53">
        <v>0</v>
      </c>
      <c r="X49" s="52">
        <v>1525</v>
      </c>
      <c r="Y49" s="52">
        <v>0</v>
      </c>
      <c r="Z49" s="51">
        <f t="shared" si="4"/>
        <v>1525</v>
      </c>
      <c r="AA49" s="52" t="e">
        <f>VLOOKUP(A:A,'Rangliste ab 9.Rang'!A:R,18,FALSE)</f>
        <v>#N/A</v>
      </c>
      <c r="AB49" s="51" t="e">
        <f t="shared" si="15"/>
        <v>#N/A</v>
      </c>
    </row>
    <row r="50" spans="1:28" x14ac:dyDescent="0.2">
      <c r="A50" s="10">
        <v>345</v>
      </c>
      <c r="B50" s="59" t="s">
        <v>473</v>
      </c>
      <c r="C50" s="64" t="s">
        <v>453</v>
      </c>
      <c r="D50" s="41">
        <v>97</v>
      </c>
      <c r="E50" s="42" t="s">
        <v>146</v>
      </c>
      <c r="F50" s="51"/>
      <c r="G50" s="51"/>
      <c r="H50" s="51"/>
      <c r="I50" s="53"/>
      <c r="J50" s="52"/>
      <c r="K50" s="53"/>
      <c r="L50" s="52"/>
      <c r="M50" s="53"/>
      <c r="N50" s="52"/>
      <c r="O50" s="53"/>
      <c r="P50" s="52"/>
      <c r="Q50" s="53"/>
      <c r="R50" s="52"/>
      <c r="S50" s="53"/>
      <c r="T50" s="52"/>
      <c r="U50" s="53"/>
      <c r="V50" s="52"/>
      <c r="W50" s="53"/>
      <c r="X50" s="52"/>
      <c r="Y50" s="52"/>
      <c r="Z50" s="51"/>
      <c r="AA50" s="52">
        <f>VLOOKUP(A:A,'Rangliste ab 9.Rang'!A:R,18,FALSE)</f>
        <v>0</v>
      </c>
      <c r="AB50" s="51">
        <f t="shared" ref="AB50" si="17">SUM(Z50:AA50)</f>
        <v>0</v>
      </c>
    </row>
    <row r="51" spans="1:28" x14ac:dyDescent="0.2">
      <c r="A51" s="10">
        <v>339</v>
      </c>
      <c r="B51" s="59" t="s">
        <v>452</v>
      </c>
      <c r="C51" s="64" t="s">
        <v>453</v>
      </c>
      <c r="D51" s="41">
        <v>90</v>
      </c>
      <c r="E51" s="42" t="s">
        <v>146</v>
      </c>
      <c r="F51" s="51"/>
      <c r="G51" s="51"/>
      <c r="H51" s="51"/>
      <c r="I51" s="53"/>
      <c r="J51" s="52"/>
      <c r="K51" s="53"/>
      <c r="L51" s="52"/>
      <c r="M51" s="53"/>
      <c r="N51" s="52"/>
      <c r="O51" s="53"/>
      <c r="P51" s="52"/>
      <c r="Q51" s="53"/>
      <c r="R51" s="52"/>
      <c r="S51" s="53"/>
      <c r="T51" s="52"/>
      <c r="U51" s="53"/>
      <c r="V51" s="52"/>
      <c r="W51" s="53"/>
      <c r="X51" s="52"/>
      <c r="Y51" s="52">
        <v>35</v>
      </c>
      <c r="Z51" s="51">
        <f t="shared" ref="Z51" si="18">SUM(X51:Y51)</f>
        <v>35</v>
      </c>
      <c r="AA51" s="52">
        <f>VLOOKUP(A:A,'Rangliste ab 9.Rang'!A:R,18,FALSE)</f>
        <v>45</v>
      </c>
      <c r="AB51" s="51">
        <f t="shared" si="15"/>
        <v>80</v>
      </c>
    </row>
    <row r="52" spans="1:28" x14ac:dyDescent="0.2">
      <c r="A52" s="10">
        <v>338</v>
      </c>
      <c r="B52" s="59" t="s">
        <v>450</v>
      </c>
      <c r="C52" s="64" t="s">
        <v>451</v>
      </c>
      <c r="D52" s="41">
        <v>81</v>
      </c>
      <c r="E52" s="42" t="s">
        <v>44</v>
      </c>
      <c r="F52" s="51"/>
      <c r="G52" s="51"/>
      <c r="H52" s="51"/>
      <c r="I52" s="53"/>
      <c r="J52" s="52"/>
      <c r="K52" s="53"/>
      <c r="L52" s="52"/>
      <c r="M52" s="53"/>
      <c r="N52" s="52"/>
      <c r="O52" s="53"/>
      <c r="P52" s="52"/>
      <c r="Q52" s="53"/>
      <c r="R52" s="52"/>
      <c r="S52" s="53"/>
      <c r="T52" s="52"/>
      <c r="U52" s="53"/>
      <c r="V52" s="52"/>
      <c r="W52" s="53"/>
      <c r="X52" s="52"/>
      <c r="Y52" s="52">
        <v>0</v>
      </c>
      <c r="Z52" s="51">
        <f t="shared" ref="Z52" si="19">SUM(X52:Y52)</f>
        <v>0</v>
      </c>
      <c r="AA52" s="52" t="e">
        <f>VLOOKUP(A:A,'Rangliste ab 9.Rang'!A:R,18,FALSE)</f>
        <v>#N/A</v>
      </c>
      <c r="AB52" s="51" t="e">
        <f t="shared" si="15"/>
        <v>#N/A</v>
      </c>
    </row>
    <row r="53" spans="1:28" x14ac:dyDescent="0.2">
      <c r="B53" s="54"/>
      <c r="C53" s="48"/>
      <c r="D53" s="45"/>
      <c r="E53" s="46"/>
      <c r="F53" s="57"/>
      <c r="G53" s="57"/>
      <c r="H53" s="57"/>
      <c r="I53" s="57"/>
      <c r="J53" s="56"/>
      <c r="K53" s="57"/>
      <c r="L53" s="56"/>
      <c r="M53" s="57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ht="15.75" x14ac:dyDescent="0.25">
      <c r="B54" s="9" t="s">
        <v>226</v>
      </c>
      <c r="C54" s="35"/>
      <c r="D54" s="36"/>
      <c r="E54" s="37"/>
      <c r="F54" s="57"/>
      <c r="G54" s="57"/>
      <c r="H54" s="57"/>
      <c r="I54" s="57"/>
      <c r="J54" s="56"/>
      <c r="K54" s="57"/>
      <c r="L54" s="56"/>
      <c r="M54" s="57"/>
      <c r="N54" s="56"/>
      <c r="O54" s="56"/>
      <c r="P54" s="56"/>
      <c r="Q54" s="61"/>
      <c r="R54" s="56"/>
      <c r="S54" s="61"/>
      <c r="T54" s="56"/>
      <c r="U54" s="61"/>
      <c r="V54" s="56"/>
      <c r="W54" s="61"/>
      <c r="X54" s="56"/>
      <c r="Y54" s="61"/>
      <c r="Z54" s="61"/>
      <c r="AA54" s="61"/>
      <c r="AB54" s="61"/>
    </row>
    <row r="55" spans="1:28" x14ac:dyDescent="0.2">
      <c r="A55" s="10">
        <v>46</v>
      </c>
      <c r="B55" s="49" t="s">
        <v>111</v>
      </c>
      <c r="C55" s="50" t="s">
        <v>134</v>
      </c>
      <c r="D55" s="41">
        <v>48</v>
      </c>
      <c r="E55" s="42" t="s">
        <v>44</v>
      </c>
      <c r="F55" s="51">
        <v>1655</v>
      </c>
      <c r="G55" s="51">
        <v>40</v>
      </c>
      <c r="H55" s="51">
        <f>SUM(F55:G55)</f>
        <v>1695</v>
      </c>
      <c r="I55" s="53"/>
      <c r="J55" s="52">
        <f t="shared" si="1"/>
        <v>1695</v>
      </c>
      <c r="K55" s="53">
        <v>45</v>
      </c>
      <c r="L55" s="52">
        <f t="shared" ref="L55:L62" si="20">SUM(J55:K55)</f>
        <v>1740</v>
      </c>
      <c r="M55" s="53">
        <v>65</v>
      </c>
      <c r="N55" s="52">
        <f t="shared" ref="N55:N62" si="21">SUM(L55:M55)</f>
        <v>1805</v>
      </c>
      <c r="O55" s="53">
        <v>55</v>
      </c>
      <c r="P55" s="52">
        <f>SUM(N55:O55)</f>
        <v>1860</v>
      </c>
      <c r="Q55" s="53">
        <v>60</v>
      </c>
      <c r="R55" s="52">
        <f t="shared" ref="R55:R62" si="22">SUM(P55:Q55)</f>
        <v>1920</v>
      </c>
      <c r="S55" s="53">
        <v>0</v>
      </c>
      <c r="T55" s="52">
        <v>1920</v>
      </c>
      <c r="U55" s="53">
        <v>40</v>
      </c>
      <c r="V55" s="52">
        <v>1960</v>
      </c>
      <c r="W55" s="53">
        <v>0</v>
      </c>
      <c r="X55" s="52">
        <v>1960</v>
      </c>
      <c r="Y55" s="52">
        <v>65</v>
      </c>
      <c r="Z55" s="51">
        <f t="shared" si="4"/>
        <v>2025</v>
      </c>
      <c r="AA55" s="52">
        <f>VLOOKUP(A:A,'Rangliste ab 9.Rang'!A:R,18,FALSE)</f>
        <v>5</v>
      </c>
      <c r="AB55" s="51">
        <f t="shared" ref="AB55:AB62" si="23">SUM(Z55:AA55)</f>
        <v>2030</v>
      </c>
    </row>
    <row r="56" spans="1:28" x14ac:dyDescent="0.2">
      <c r="A56" s="10">
        <v>47</v>
      </c>
      <c r="B56" s="49" t="s">
        <v>46</v>
      </c>
      <c r="C56" s="64" t="s">
        <v>134</v>
      </c>
      <c r="D56" s="41">
        <v>72</v>
      </c>
      <c r="E56" s="42" t="s">
        <v>44</v>
      </c>
      <c r="F56" s="51">
        <v>630</v>
      </c>
      <c r="G56" s="51">
        <v>95</v>
      </c>
      <c r="H56" s="51">
        <f>SUM(F56:G56)</f>
        <v>725</v>
      </c>
      <c r="I56" s="53">
        <v>95</v>
      </c>
      <c r="J56" s="52">
        <f t="shared" si="1"/>
        <v>820</v>
      </c>
      <c r="K56" s="53">
        <v>95</v>
      </c>
      <c r="L56" s="52">
        <f t="shared" si="20"/>
        <v>915</v>
      </c>
      <c r="M56" s="53">
        <v>95</v>
      </c>
      <c r="N56" s="52">
        <f t="shared" si="21"/>
        <v>1010</v>
      </c>
      <c r="O56" s="53">
        <v>90</v>
      </c>
      <c r="P56" s="52">
        <f t="shared" ref="P56:P62" si="24">SUM(N56:O56)</f>
        <v>1100</v>
      </c>
      <c r="Q56" s="53">
        <v>90</v>
      </c>
      <c r="R56" s="52">
        <f t="shared" si="22"/>
        <v>1190</v>
      </c>
      <c r="S56" s="53">
        <v>95</v>
      </c>
      <c r="T56" s="52">
        <v>1285</v>
      </c>
      <c r="U56" s="53">
        <v>90</v>
      </c>
      <c r="V56" s="52">
        <v>1375</v>
      </c>
      <c r="W56" s="53">
        <v>95</v>
      </c>
      <c r="X56" s="52">
        <v>1470</v>
      </c>
      <c r="Y56" s="52">
        <v>80</v>
      </c>
      <c r="Z56" s="51">
        <f t="shared" si="4"/>
        <v>1550</v>
      </c>
      <c r="AA56" s="52">
        <f>VLOOKUP(A:A,'Rangliste ab 9.Rang'!A:R,18,FALSE)</f>
        <v>90</v>
      </c>
      <c r="AB56" s="51">
        <f t="shared" si="23"/>
        <v>1640</v>
      </c>
    </row>
    <row r="57" spans="1:28" x14ac:dyDescent="0.2">
      <c r="A57" s="10">
        <v>48</v>
      </c>
      <c r="B57" s="49" t="s">
        <v>172</v>
      </c>
      <c r="C57" s="50" t="s">
        <v>173</v>
      </c>
      <c r="D57" s="41">
        <v>88</v>
      </c>
      <c r="E57" s="42" t="s">
        <v>7</v>
      </c>
      <c r="F57" s="51">
        <v>25</v>
      </c>
      <c r="G57" s="51">
        <v>70</v>
      </c>
      <c r="H57" s="51">
        <f>SUM(F57:G57)</f>
        <v>95</v>
      </c>
      <c r="I57" s="51">
        <v>80</v>
      </c>
      <c r="J57" s="52">
        <f t="shared" si="1"/>
        <v>175</v>
      </c>
      <c r="K57" s="51"/>
      <c r="L57" s="52">
        <f t="shared" si="20"/>
        <v>175</v>
      </c>
      <c r="M57" s="51">
        <v>75</v>
      </c>
      <c r="N57" s="52">
        <f t="shared" si="21"/>
        <v>250</v>
      </c>
      <c r="O57" s="53">
        <v>85</v>
      </c>
      <c r="P57" s="52">
        <f t="shared" si="24"/>
        <v>335</v>
      </c>
      <c r="Q57" s="53">
        <v>0</v>
      </c>
      <c r="R57" s="52">
        <f t="shared" si="22"/>
        <v>335</v>
      </c>
      <c r="S57" s="53">
        <v>0</v>
      </c>
      <c r="T57" s="52">
        <v>335</v>
      </c>
      <c r="U57" s="53">
        <v>0</v>
      </c>
      <c r="V57" s="52">
        <v>335</v>
      </c>
      <c r="W57" s="53">
        <v>0</v>
      </c>
      <c r="X57" s="52">
        <v>335</v>
      </c>
      <c r="Y57" s="52">
        <v>0</v>
      </c>
      <c r="Z57" s="51">
        <f t="shared" si="4"/>
        <v>335</v>
      </c>
      <c r="AA57" s="52" t="e">
        <f>VLOOKUP(A:A,'Rangliste ab 9.Rang'!A:R,18,FALSE)</f>
        <v>#N/A</v>
      </c>
      <c r="AB57" s="51" t="e">
        <f t="shared" si="23"/>
        <v>#N/A</v>
      </c>
    </row>
    <row r="58" spans="1:28" x14ac:dyDescent="0.2">
      <c r="A58" s="10">
        <v>301</v>
      </c>
      <c r="B58" s="59" t="s">
        <v>385</v>
      </c>
      <c r="C58" s="64" t="s">
        <v>173</v>
      </c>
      <c r="D58" s="41">
        <v>57</v>
      </c>
      <c r="E58" s="42" t="s">
        <v>7</v>
      </c>
      <c r="F58" s="51"/>
      <c r="G58" s="51"/>
      <c r="H58" s="51"/>
      <c r="I58" s="51"/>
      <c r="J58" s="52"/>
      <c r="K58" s="51"/>
      <c r="L58" s="52"/>
      <c r="M58" s="51"/>
      <c r="N58" s="52"/>
      <c r="O58" s="53"/>
      <c r="P58" s="52"/>
      <c r="Q58" s="53">
        <v>45</v>
      </c>
      <c r="R58" s="52">
        <f t="shared" si="22"/>
        <v>45</v>
      </c>
      <c r="S58" s="53">
        <v>0</v>
      </c>
      <c r="T58" s="52">
        <v>45</v>
      </c>
      <c r="U58" s="53">
        <v>0</v>
      </c>
      <c r="V58" s="52">
        <v>45</v>
      </c>
      <c r="W58" s="53">
        <v>0</v>
      </c>
      <c r="X58" s="52">
        <v>45</v>
      </c>
      <c r="Y58" s="52">
        <v>0</v>
      </c>
      <c r="Z58" s="51">
        <f t="shared" si="4"/>
        <v>45</v>
      </c>
      <c r="AA58" s="52" t="e">
        <f>VLOOKUP(A:A,'Rangliste ab 9.Rang'!A:R,18,FALSE)</f>
        <v>#N/A</v>
      </c>
      <c r="AB58" s="51" t="e">
        <f t="shared" si="23"/>
        <v>#N/A</v>
      </c>
    </row>
    <row r="59" spans="1:28" x14ac:dyDescent="0.2">
      <c r="A59" s="10">
        <v>293</v>
      </c>
      <c r="B59" s="49" t="s">
        <v>368</v>
      </c>
      <c r="C59" s="50" t="s">
        <v>173</v>
      </c>
      <c r="D59" s="41">
        <v>91</v>
      </c>
      <c r="E59" s="42" t="s">
        <v>7</v>
      </c>
      <c r="F59" s="51"/>
      <c r="G59" s="51"/>
      <c r="H59" s="51"/>
      <c r="I59" s="51"/>
      <c r="J59" s="52"/>
      <c r="K59" s="51"/>
      <c r="L59" s="52"/>
      <c r="M59" s="51"/>
      <c r="N59" s="52">
        <v>0</v>
      </c>
      <c r="O59" s="53">
        <v>50</v>
      </c>
      <c r="P59" s="52">
        <f t="shared" ref="P59" si="25">SUM(N59:O59)</f>
        <v>50</v>
      </c>
      <c r="Q59" s="53">
        <v>60</v>
      </c>
      <c r="R59" s="52">
        <f t="shared" si="22"/>
        <v>110</v>
      </c>
      <c r="S59" s="53">
        <v>0</v>
      </c>
      <c r="T59" s="52">
        <v>110</v>
      </c>
      <c r="U59" s="53">
        <v>0</v>
      </c>
      <c r="V59" s="52">
        <v>110</v>
      </c>
      <c r="W59" s="53">
        <v>0</v>
      </c>
      <c r="X59" s="52">
        <v>110</v>
      </c>
      <c r="Y59" s="52">
        <v>0</v>
      </c>
      <c r="Z59" s="51">
        <f t="shared" si="4"/>
        <v>110</v>
      </c>
      <c r="AA59" s="52" t="e">
        <f>VLOOKUP(A:A,'Rangliste ab 9.Rang'!A:R,18,FALSE)</f>
        <v>#N/A</v>
      </c>
      <c r="AB59" s="51" t="e">
        <f t="shared" si="23"/>
        <v>#N/A</v>
      </c>
    </row>
    <row r="60" spans="1:28" x14ac:dyDescent="0.2">
      <c r="A60" s="10">
        <v>50</v>
      </c>
      <c r="B60" s="49" t="s">
        <v>227</v>
      </c>
      <c r="C60" s="50" t="s">
        <v>228</v>
      </c>
      <c r="D60" s="41">
        <v>65</v>
      </c>
      <c r="E60" s="42"/>
      <c r="F60" s="51">
        <v>570</v>
      </c>
      <c r="G60" s="51">
        <v>45</v>
      </c>
      <c r="H60" s="51">
        <f>SUM(F60:G60)</f>
        <v>615</v>
      </c>
      <c r="I60" s="53"/>
      <c r="J60" s="52">
        <f t="shared" si="1"/>
        <v>615</v>
      </c>
      <c r="K60" s="53"/>
      <c r="L60" s="52">
        <f t="shared" si="20"/>
        <v>615</v>
      </c>
      <c r="M60" s="53"/>
      <c r="N60" s="52">
        <f t="shared" si="21"/>
        <v>615</v>
      </c>
      <c r="O60" s="53">
        <v>0</v>
      </c>
      <c r="P60" s="52">
        <f t="shared" si="24"/>
        <v>615</v>
      </c>
      <c r="Q60" s="53">
        <v>0</v>
      </c>
      <c r="R60" s="52">
        <f t="shared" si="22"/>
        <v>615</v>
      </c>
      <c r="S60" s="53">
        <v>0</v>
      </c>
      <c r="T60" s="52">
        <v>615</v>
      </c>
      <c r="U60" s="53">
        <v>0</v>
      </c>
      <c r="V60" s="52">
        <v>615</v>
      </c>
      <c r="W60" s="53">
        <v>0</v>
      </c>
      <c r="X60" s="52">
        <v>615</v>
      </c>
      <c r="Y60" s="52">
        <v>0</v>
      </c>
      <c r="Z60" s="51">
        <f t="shared" si="4"/>
        <v>615</v>
      </c>
      <c r="AA60" s="52" t="e">
        <f>VLOOKUP(A:A,'Rangliste ab 9.Rang'!A:R,18,FALSE)</f>
        <v>#N/A</v>
      </c>
      <c r="AB60" s="51" t="e">
        <f t="shared" si="23"/>
        <v>#N/A</v>
      </c>
    </row>
    <row r="61" spans="1:28" x14ac:dyDescent="0.2">
      <c r="A61" s="10">
        <v>51</v>
      </c>
      <c r="B61" s="49" t="s">
        <v>154</v>
      </c>
      <c r="C61" s="50" t="s">
        <v>155</v>
      </c>
      <c r="D61" s="41">
        <v>36</v>
      </c>
      <c r="E61" s="42" t="s">
        <v>12</v>
      </c>
      <c r="F61" s="51">
        <v>1370</v>
      </c>
      <c r="G61" s="51">
        <v>30</v>
      </c>
      <c r="H61" s="51">
        <f>SUM(F61:G61)</f>
        <v>1400</v>
      </c>
      <c r="I61" s="53">
        <v>15</v>
      </c>
      <c r="J61" s="52">
        <f t="shared" si="1"/>
        <v>1415</v>
      </c>
      <c r="K61" s="53">
        <v>20</v>
      </c>
      <c r="L61" s="52">
        <f t="shared" si="20"/>
        <v>1435</v>
      </c>
      <c r="M61" s="53">
        <v>20</v>
      </c>
      <c r="N61" s="52">
        <f t="shared" si="21"/>
        <v>1455</v>
      </c>
      <c r="O61" s="53">
        <v>0</v>
      </c>
      <c r="P61" s="52">
        <f t="shared" si="24"/>
        <v>1455</v>
      </c>
      <c r="Q61" s="53">
        <v>0</v>
      </c>
      <c r="R61" s="52">
        <f t="shared" si="22"/>
        <v>1455</v>
      </c>
      <c r="S61" s="53">
        <v>0</v>
      </c>
      <c r="T61" s="52">
        <v>1455</v>
      </c>
      <c r="U61" s="53">
        <v>0</v>
      </c>
      <c r="V61" s="52">
        <v>1455</v>
      </c>
      <c r="W61" s="53">
        <v>0</v>
      </c>
      <c r="X61" s="52">
        <v>1455</v>
      </c>
      <c r="Y61" s="52">
        <v>0</v>
      </c>
      <c r="Z61" s="51">
        <f t="shared" si="4"/>
        <v>1455</v>
      </c>
      <c r="AA61" s="52" t="e">
        <f>VLOOKUP(A:A,'Rangliste ab 9.Rang'!A:R,18,FALSE)</f>
        <v>#N/A</v>
      </c>
      <c r="AB61" s="51" t="e">
        <f t="shared" si="23"/>
        <v>#N/A</v>
      </c>
    </row>
    <row r="62" spans="1:28" x14ac:dyDescent="0.2">
      <c r="A62" s="10">
        <v>52</v>
      </c>
      <c r="B62" s="49" t="s">
        <v>112</v>
      </c>
      <c r="C62" s="50" t="s">
        <v>229</v>
      </c>
      <c r="D62" s="41">
        <v>40</v>
      </c>
      <c r="E62" s="42" t="s">
        <v>44</v>
      </c>
      <c r="F62" s="51">
        <v>2550</v>
      </c>
      <c r="G62" s="51">
        <v>75</v>
      </c>
      <c r="H62" s="51">
        <f>SUM(F62:G62)</f>
        <v>2625</v>
      </c>
      <c r="I62" s="53">
        <v>60</v>
      </c>
      <c r="J62" s="52">
        <f t="shared" si="1"/>
        <v>2685</v>
      </c>
      <c r="K62" s="53">
        <v>75</v>
      </c>
      <c r="L62" s="52">
        <f t="shared" si="20"/>
        <v>2760</v>
      </c>
      <c r="M62" s="53">
        <v>90</v>
      </c>
      <c r="N62" s="52">
        <f t="shared" si="21"/>
        <v>2850</v>
      </c>
      <c r="O62" s="53">
        <v>65</v>
      </c>
      <c r="P62" s="52">
        <f t="shared" si="24"/>
        <v>2915</v>
      </c>
      <c r="Q62" s="53">
        <v>70</v>
      </c>
      <c r="R62" s="52">
        <f t="shared" si="22"/>
        <v>2985</v>
      </c>
      <c r="S62" s="53">
        <v>70</v>
      </c>
      <c r="T62" s="52">
        <v>3055</v>
      </c>
      <c r="U62" s="53">
        <v>0</v>
      </c>
      <c r="V62" s="52">
        <v>3055</v>
      </c>
      <c r="W62" s="53">
        <v>0</v>
      </c>
      <c r="X62" s="52">
        <v>3055</v>
      </c>
      <c r="Y62" s="52">
        <v>0</v>
      </c>
      <c r="Z62" s="51">
        <f t="shared" si="4"/>
        <v>3055</v>
      </c>
      <c r="AA62" s="52" t="e">
        <f>VLOOKUP(A:A,'Rangliste ab 9.Rang'!A:R,18,FALSE)</f>
        <v>#N/A</v>
      </c>
      <c r="AB62" s="51" t="e">
        <f t="shared" si="23"/>
        <v>#N/A</v>
      </c>
    </row>
    <row r="63" spans="1:28" x14ac:dyDescent="0.2">
      <c r="B63" s="54"/>
      <c r="C63" s="48"/>
      <c r="D63" s="45"/>
      <c r="E63" s="46"/>
      <c r="F63" s="57"/>
      <c r="G63" s="55"/>
      <c r="H63" s="57"/>
      <c r="I63" s="58"/>
      <c r="J63" s="56"/>
      <c r="K63" s="58"/>
      <c r="L63" s="56"/>
      <c r="M63" s="58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ht="15.75" x14ac:dyDescent="0.25">
      <c r="B64" s="9" t="s">
        <v>230</v>
      </c>
      <c r="C64" s="35"/>
      <c r="D64" s="36"/>
      <c r="E64" s="37"/>
      <c r="F64" s="57"/>
      <c r="G64" s="55"/>
      <c r="H64" s="57"/>
      <c r="I64" s="58"/>
      <c r="J64" s="56"/>
      <c r="K64" s="58"/>
      <c r="L64" s="56"/>
      <c r="M64" s="58"/>
      <c r="N64" s="56"/>
      <c r="O64" s="56"/>
      <c r="P64" s="56"/>
      <c r="Q64" s="61"/>
      <c r="R64" s="56"/>
      <c r="S64" s="61"/>
      <c r="T64" s="56"/>
      <c r="U64" s="61"/>
      <c r="V64" s="56"/>
      <c r="W64" s="61"/>
      <c r="X64" s="56"/>
      <c r="Y64" s="61"/>
      <c r="Z64" s="61"/>
      <c r="AA64" s="61"/>
      <c r="AB64" s="61"/>
    </row>
    <row r="65" spans="1:28" x14ac:dyDescent="0.2">
      <c r="A65" s="10">
        <v>54</v>
      </c>
      <c r="B65" s="59" t="s">
        <v>141</v>
      </c>
      <c r="C65" s="64" t="s">
        <v>53</v>
      </c>
      <c r="D65" s="41">
        <v>89</v>
      </c>
      <c r="E65" s="42" t="s">
        <v>44</v>
      </c>
      <c r="F65" s="51">
        <v>60</v>
      </c>
      <c r="G65" s="60">
        <v>70</v>
      </c>
      <c r="H65" s="51">
        <f>SUM(F65:G65)</f>
        <v>130</v>
      </c>
      <c r="I65" s="51">
        <v>90</v>
      </c>
      <c r="J65" s="52">
        <f t="shared" si="1"/>
        <v>220</v>
      </c>
      <c r="K65" s="51">
        <v>95</v>
      </c>
      <c r="L65" s="52">
        <f>SUM(J65:K65)</f>
        <v>315</v>
      </c>
      <c r="M65" s="51">
        <v>95</v>
      </c>
      <c r="N65" s="52">
        <f>SUM(L65:M65)</f>
        <v>410</v>
      </c>
      <c r="O65" s="53">
        <v>100</v>
      </c>
      <c r="P65" s="52">
        <f>SUM(N65:O65)</f>
        <v>510</v>
      </c>
      <c r="Q65" s="53">
        <v>100</v>
      </c>
      <c r="R65" s="52">
        <f t="shared" ref="R65:R71" si="26">SUM(P65:Q65)</f>
        <v>610</v>
      </c>
      <c r="S65" s="53">
        <v>85</v>
      </c>
      <c r="T65" s="52">
        <v>695</v>
      </c>
      <c r="U65" s="53">
        <v>75</v>
      </c>
      <c r="V65" s="52">
        <v>770</v>
      </c>
      <c r="W65" s="53">
        <v>95</v>
      </c>
      <c r="X65" s="52">
        <v>865</v>
      </c>
      <c r="Y65" s="52">
        <v>100</v>
      </c>
      <c r="Z65" s="51">
        <f t="shared" si="4"/>
        <v>965</v>
      </c>
      <c r="AA65" s="52">
        <f>VLOOKUP(A:A,'Rangliste ab 9.Rang'!A:R,18,FALSE)</f>
        <v>100</v>
      </c>
      <c r="AB65" s="51">
        <f t="shared" ref="AB65:AB71" si="27">SUM(Z65:AA65)</f>
        <v>1065</v>
      </c>
    </row>
    <row r="66" spans="1:28" x14ac:dyDescent="0.2">
      <c r="A66" s="10">
        <v>55</v>
      </c>
      <c r="B66" s="59" t="s">
        <v>186</v>
      </c>
      <c r="C66" s="50" t="s">
        <v>10</v>
      </c>
      <c r="D66" s="41">
        <v>93</v>
      </c>
      <c r="E66" s="42" t="s">
        <v>7</v>
      </c>
      <c r="F66" s="51"/>
      <c r="G66" s="60"/>
      <c r="H66" s="51"/>
      <c r="I66" s="51"/>
      <c r="J66" s="52"/>
      <c r="K66" s="51"/>
      <c r="L66" s="52">
        <v>0</v>
      </c>
      <c r="M66" s="51">
        <v>25</v>
      </c>
      <c r="N66" s="52">
        <f>SUM(L66:M66)</f>
        <v>25</v>
      </c>
      <c r="O66" s="53">
        <v>20</v>
      </c>
      <c r="P66" s="52">
        <f t="shared" ref="P66:P71" si="28">SUM(N66:O66)</f>
        <v>45</v>
      </c>
      <c r="Q66" s="53">
        <v>40</v>
      </c>
      <c r="R66" s="52">
        <f t="shared" si="26"/>
        <v>85</v>
      </c>
      <c r="S66" s="53">
        <v>25</v>
      </c>
      <c r="T66" s="52">
        <v>110</v>
      </c>
      <c r="U66" s="53">
        <v>35</v>
      </c>
      <c r="V66" s="52">
        <v>145</v>
      </c>
      <c r="W66" s="53">
        <v>0</v>
      </c>
      <c r="X66" s="52">
        <v>145</v>
      </c>
      <c r="Y66" s="52">
        <v>0</v>
      </c>
      <c r="Z66" s="51">
        <f t="shared" si="4"/>
        <v>145</v>
      </c>
      <c r="AA66" s="52" t="e">
        <f>VLOOKUP(A:A,'Rangliste ab 9.Rang'!A:R,18,FALSE)</f>
        <v>#N/A</v>
      </c>
      <c r="AB66" s="51" t="e">
        <f t="shared" si="27"/>
        <v>#N/A</v>
      </c>
    </row>
    <row r="67" spans="1:28" x14ac:dyDescent="0.2">
      <c r="A67" s="10">
        <v>56</v>
      </c>
      <c r="B67" s="59" t="s">
        <v>11</v>
      </c>
      <c r="C67" s="50" t="s">
        <v>10</v>
      </c>
      <c r="D67" s="41">
        <v>91</v>
      </c>
      <c r="E67" s="42" t="s">
        <v>7</v>
      </c>
      <c r="F67" s="51">
        <v>0</v>
      </c>
      <c r="G67" s="60">
        <v>0</v>
      </c>
      <c r="H67" s="51">
        <v>0</v>
      </c>
      <c r="I67" s="51">
        <v>55</v>
      </c>
      <c r="J67" s="52">
        <f t="shared" si="1"/>
        <v>55</v>
      </c>
      <c r="K67" s="51">
        <v>70</v>
      </c>
      <c r="L67" s="52">
        <f>SUM(J67:K67)</f>
        <v>125</v>
      </c>
      <c r="M67" s="51">
        <v>75</v>
      </c>
      <c r="N67" s="52">
        <f>SUM(L67:M67)</f>
        <v>200</v>
      </c>
      <c r="O67" s="53">
        <v>85</v>
      </c>
      <c r="P67" s="52">
        <f t="shared" si="28"/>
        <v>285</v>
      </c>
      <c r="Q67" s="53">
        <v>80</v>
      </c>
      <c r="R67" s="52">
        <f t="shared" si="26"/>
        <v>365</v>
      </c>
      <c r="S67" s="53">
        <v>100</v>
      </c>
      <c r="T67" s="52">
        <v>465</v>
      </c>
      <c r="U67" s="53">
        <v>90</v>
      </c>
      <c r="V67" s="52">
        <v>555</v>
      </c>
      <c r="W67" s="53">
        <v>85</v>
      </c>
      <c r="X67" s="52">
        <v>640</v>
      </c>
      <c r="Y67" s="52">
        <v>100</v>
      </c>
      <c r="Z67" s="51">
        <f t="shared" si="4"/>
        <v>740</v>
      </c>
      <c r="AA67" s="52" t="e">
        <f>VLOOKUP(A:A,'Rangliste ab 9.Rang'!A:R,18,FALSE)</f>
        <v>#N/A</v>
      </c>
      <c r="AB67" s="51" t="e">
        <f t="shared" si="27"/>
        <v>#N/A</v>
      </c>
    </row>
    <row r="68" spans="1:28" x14ac:dyDescent="0.2">
      <c r="A68" s="10">
        <v>57</v>
      </c>
      <c r="B68" s="49" t="s">
        <v>30</v>
      </c>
      <c r="C68" s="50" t="s">
        <v>32</v>
      </c>
      <c r="D68" s="41">
        <v>58</v>
      </c>
      <c r="E68" s="42" t="s">
        <v>31</v>
      </c>
      <c r="F68" s="51">
        <v>2390</v>
      </c>
      <c r="G68" s="60">
        <v>80</v>
      </c>
      <c r="H68" s="51">
        <f>SUM(F68:G68)</f>
        <v>2470</v>
      </c>
      <c r="I68" s="53">
        <v>75</v>
      </c>
      <c r="J68" s="52">
        <f t="shared" si="1"/>
        <v>2545</v>
      </c>
      <c r="K68" s="53">
        <v>75</v>
      </c>
      <c r="L68" s="52">
        <f>SUM(J68:K68)</f>
        <v>2620</v>
      </c>
      <c r="M68" s="53">
        <v>60</v>
      </c>
      <c r="N68" s="52">
        <f>SUM(L68:M68)</f>
        <v>2680</v>
      </c>
      <c r="O68" s="53">
        <v>0</v>
      </c>
      <c r="P68" s="52">
        <f t="shared" si="28"/>
        <v>2680</v>
      </c>
      <c r="Q68" s="53">
        <v>0</v>
      </c>
      <c r="R68" s="52">
        <f t="shared" si="26"/>
        <v>2680</v>
      </c>
      <c r="S68" s="53">
        <v>0</v>
      </c>
      <c r="T68" s="52">
        <v>2680</v>
      </c>
      <c r="U68" s="53">
        <v>0</v>
      </c>
      <c r="V68" s="52">
        <v>2680</v>
      </c>
      <c r="W68" s="53">
        <v>0</v>
      </c>
      <c r="X68" s="52">
        <v>2680</v>
      </c>
      <c r="Y68" s="52">
        <v>0</v>
      </c>
      <c r="Z68" s="51">
        <f t="shared" si="4"/>
        <v>2680</v>
      </c>
      <c r="AA68" s="52" t="e">
        <f>VLOOKUP(A:A,'Rangliste ab 9.Rang'!A:R,18,FALSE)</f>
        <v>#N/A</v>
      </c>
      <c r="AB68" s="51" t="e">
        <f t="shared" si="27"/>
        <v>#N/A</v>
      </c>
    </row>
    <row r="69" spans="1:28" x14ac:dyDescent="0.2">
      <c r="A69" s="10">
        <v>327</v>
      </c>
      <c r="B69" s="49" t="s">
        <v>430</v>
      </c>
      <c r="C69" s="64" t="s">
        <v>431</v>
      </c>
      <c r="D69" s="41">
        <v>96</v>
      </c>
      <c r="E69" s="42" t="s">
        <v>7</v>
      </c>
      <c r="F69" s="51"/>
      <c r="G69" s="60"/>
      <c r="H69" s="51"/>
      <c r="I69" s="53"/>
      <c r="J69" s="52"/>
      <c r="K69" s="53"/>
      <c r="L69" s="52"/>
      <c r="M69" s="53"/>
      <c r="N69" s="52"/>
      <c r="O69" s="53"/>
      <c r="P69" s="52"/>
      <c r="Q69" s="53"/>
      <c r="R69" s="52"/>
      <c r="S69" s="53"/>
      <c r="T69" s="52"/>
      <c r="U69" s="53"/>
      <c r="V69" s="52">
        <v>0</v>
      </c>
      <c r="W69" s="53">
        <v>0</v>
      </c>
      <c r="X69" s="52">
        <v>0</v>
      </c>
      <c r="Y69" s="52">
        <v>85</v>
      </c>
      <c r="Z69" s="51">
        <f t="shared" si="4"/>
        <v>85</v>
      </c>
      <c r="AA69" s="52">
        <f>VLOOKUP(A:A,'Rangliste ab 9.Rang'!A:R,18,FALSE)</f>
        <v>95</v>
      </c>
      <c r="AB69" s="51">
        <f t="shared" si="27"/>
        <v>180</v>
      </c>
    </row>
    <row r="70" spans="1:28" x14ac:dyDescent="0.2">
      <c r="A70" s="10">
        <v>58</v>
      </c>
      <c r="B70" s="49" t="s">
        <v>231</v>
      </c>
      <c r="C70" s="50" t="s">
        <v>178</v>
      </c>
      <c r="D70" s="41">
        <v>77</v>
      </c>
      <c r="E70" s="42" t="s">
        <v>44</v>
      </c>
      <c r="F70" s="51"/>
      <c r="G70" s="60"/>
      <c r="H70" s="51"/>
      <c r="I70" s="53"/>
      <c r="J70" s="52"/>
      <c r="K70" s="53"/>
      <c r="L70" s="52">
        <v>0</v>
      </c>
      <c r="M70" s="53"/>
      <c r="N70" s="52">
        <v>0</v>
      </c>
      <c r="O70" s="53">
        <v>0</v>
      </c>
      <c r="P70" s="52">
        <f t="shared" si="28"/>
        <v>0</v>
      </c>
      <c r="Q70" s="53">
        <v>0</v>
      </c>
      <c r="R70" s="52">
        <f t="shared" si="26"/>
        <v>0</v>
      </c>
      <c r="S70" s="53">
        <v>0</v>
      </c>
      <c r="T70" s="52">
        <v>0</v>
      </c>
      <c r="U70" s="53">
        <v>0</v>
      </c>
      <c r="V70" s="52">
        <v>0</v>
      </c>
      <c r="W70" s="53">
        <v>0</v>
      </c>
      <c r="X70" s="52">
        <v>0</v>
      </c>
      <c r="Y70" s="52">
        <v>0</v>
      </c>
      <c r="Z70" s="51">
        <f t="shared" si="4"/>
        <v>0</v>
      </c>
      <c r="AA70" s="52" t="e">
        <f>VLOOKUP(A:A,'Rangliste ab 9.Rang'!A:R,18,FALSE)</f>
        <v>#N/A</v>
      </c>
      <c r="AB70" s="51" t="e">
        <f t="shared" si="27"/>
        <v>#N/A</v>
      </c>
    </row>
    <row r="71" spans="1:28" x14ac:dyDescent="0.2">
      <c r="A71" s="10">
        <v>59</v>
      </c>
      <c r="B71" s="49" t="s">
        <v>158</v>
      </c>
      <c r="C71" s="50" t="s">
        <v>159</v>
      </c>
      <c r="D71" s="41">
        <v>66</v>
      </c>
      <c r="E71" s="42" t="s">
        <v>12</v>
      </c>
      <c r="F71" s="51">
        <v>1260</v>
      </c>
      <c r="G71" s="60">
        <v>55</v>
      </c>
      <c r="H71" s="51">
        <f>SUM(F71:G71)</f>
        <v>1315</v>
      </c>
      <c r="I71" s="53">
        <v>70</v>
      </c>
      <c r="J71" s="52">
        <f t="shared" si="1"/>
        <v>1385</v>
      </c>
      <c r="K71" s="53">
        <v>65</v>
      </c>
      <c r="L71" s="52">
        <f>SUM(J71:K71)</f>
        <v>1450</v>
      </c>
      <c r="M71" s="53">
        <v>60</v>
      </c>
      <c r="N71" s="52">
        <f>SUM(L71:M71)</f>
        <v>1510</v>
      </c>
      <c r="O71" s="53">
        <v>0</v>
      </c>
      <c r="P71" s="52">
        <f t="shared" si="28"/>
        <v>1510</v>
      </c>
      <c r="Q71" s="53">
        <v>0</v>
      </c>
      <c r="R71" s="52">
        <f t="shared" si="26"/>
        <v>1510</v>
      </c>
      <c r="S71" s="53">
        <v>0</v>
      </c>
      <c r="T71" s="52">
        <v>1510</v>
      </c>
      <c r="U71" s="53">
        <v>0</v>
      </c>
      <c r="V71" s="52">
        <v>1510</v>
      </c>
      <c r="W71" s="53">
        <v>0</v>
      </c>
      <c r="X71" s="52">
        <v>1510</v>
      </c>
      <c r="Y71" s="52">
        <v>0</v>
      </c>
      <c r="Z71" s="51">
        <f t="shared" si="4"/>
        <v>1510</v>
      </c>
      <c r="AA71" s="52" t="e">
        <f>VLOOKUP(A:A,'Rangliste ab 9.Rang'!A:R,18,FALSE)</f>
        <v>#N/A</v>
      </c>
      <c r="AB71" s="51" t="e">
        <f t="shared" si="27"/>
        <v>#N/A</v>
      </c>
    </row>
    <row r="72" spans="1:28" x14ac:dyDescent="0.2">
      <c r="B72" s="54"/>
      <c r="C72" s="48"/>
      <c r="D72" s="45"/>
      <c r="E72" s="46"/>
      <c r="F72" s="55"/>
      <c r="G72" s="57"/>
      <c r="H72" s="57"/>
      <c r="I72" s="58"/>
      <c r="J72" s="56"/>
      <c r="K72" s="58"/>
      <c r="L72" s="56"/>
      <c r="M72" s="58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ht="15.75" x14ac:dyDescent="0.25">
      <c r="B73" s="9" t="s">
        <v>232</v>
      </c>
      <c r="C73" s="35"/>
      <c r="D73" s="36"/>
      <c r="E73" s="37"/>
      <c r="F73" s="55"/>
      <c r="G73" s="57"/>
      <c r="H73" s="57"/>
      <c r="I73" s="62"/>
      <c r="J73" s="61"/>
      <c r="K73" s="62"/>
      <c r="L73" s="61"/>
      <c r="M73" s="62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x14ac:dyDescent="0.2">
      <c r="A74" s="10">
        <v>62</v>
      </c>
      <c r="B74" s="49" t="s">
        <v>196</v>
      </c>
      <c r="C74" s="50" t="s">
        <v>147</v>
      </c>
      <c r="D74" s="41">
        <v>34</v>
      </c>
      <c r="E74" s="42" t="s">
        <v>146</v>
      </c>
      <c r="F74" s="51">
        <v>2645</v>
      </c>
      <c r="G74" s="51">
        <v>85</v>
      </c>
      <c r="H74" s="51">
        <f>SUM(F74:G74)</f>
        <v>2730</v>
      </c>
      <c r="I74" s="53">
        <v>65</v>
      </c>
      <c r="J74" s="52">
        <f t="shared" ref="J74:J130" si="29">SUM(H74:I74)</f>
        <v>2795</v>
      </c>
      <c r="K74" s="53"/>
      <c r="L74" s="52">
        <f t="shared" ref="L74:L81" si="30">SUM(J74:K74)</f>
        <v>2795</v>
      </c>
      <c r="M74" s="53">
        <v>60</v>
      </c>
      <c r="N74" s="52">
        <f t="shared" ref="N74:N81" si="31">SUM(L74:M74)</f>
        <v>2855</v>
      </c>
      <c r="O74" s="53">
        <v>0</v>
      </c>
      <c r="P74" s="52">
        <f>SUM(N74:O74)</f>
        <v>2855</v>
      </c>
      <c r="Q74" s="53">
        <v>0</v>
      </c>
      <c r="R74" s="52">
        <f t="shared" ref="R74:R81" si="32">SUM(P74:Q74)</f>
        <v>2855</v>
      </c>
      <c r="S74" s="53">
        <v>0</v>
      </c>
      <c r="T74" s="52">
        <v>2855</v>
      </c>
      <c r="U74" s="53">
        <v>0</v>
      </c>
      <c r="V74" s="52">
        <v>2855</v>
      </c>
      <c r="W74" s="53">
        <v>0</v>
      </c>
      <c r="X74" s="52">
        <v>2855</v>
      </c>
      <c r="Y74" s="52">
        <v>0</v>
      </c>
      <c r="Z74" s="51">
        <f t="shared" si="4"/>
        <v>2855</v>
      </c>
      <c r="AA74" s="52" t="e">
        <f>VLOOKUP(A:A,'Rangliste ab 9.Rang'!A:R,18,FALSE)</f>
        <v>#N/A</v>
      </c>
      <c r="AB74" s="51" t="e">
        <f t="shared" ref="AB74:AB82" si="33">SUM(Z74:AA74)</f>
        <v>#N/A</v>
      </c>
    </row>
    <row r="75" spans="1:28" x14ac:dyDescent="0.2">
      <c r="A75" s="10">
        <v>63</v>
      </c>
      <c r="B75" s="59" t="s">
        <v>233</v>
      </c>
      <c r="C75" s="50" t="s">
        <v>234</v>
      </c>
      <c r="D75" s="41">
        <v>85</v>
      </c>
      <c r="E75" s="42"/>
      <c r="F75" s="51">
        <v>70</v>
      </c>
      <c r="G75" s="51">
        <v>75</v>
      </c>
      <c r="H75" s="51">
        <f>SUM(F75:G75)</f>
        <v>145</v>
      </c>
      <c r="I75" s="53"/>
      <c r="J75" s="52">
        <f t="shared" si="29"/>
        <v>145</v>
      </c>
      <c r="K75" s="53">
        <v>75</v>
      </c>
      <c r="L75" s="52">
        <f t="shared" si="30"/>
        <v>220</v>
      </c>
      <c r="M75" s="53"/>
      <c r="N75" s="52">
        <f t="shared" si="31"/>
        <v>220</v>
      </c>
      <c r="O75" s="53">
        <v>0</v>
      </c>
      <c r="P75" s="52">
        <f t="shared" ref="P75:P81" si="34">SUM(N75:O75)</f>
        <v>220</v>
      </c>
      <c r="Q75" s="53">
        <v>0</v>
      </c>
      <c r="R75" s="52">
        <f t="shared" si="32"/>
        <v>220</v>
      </c>
      <c r="S75" s="53">
        <v>0</v>
      </c>
      <c r="T75" s="52">
        <v>220</v>
      </c>
      <c r="U75" s="53">
        <v>0</v>
      </c>
      <c r="V75" s="52">
        <v>220</v>
      </c>
      <c r="W75" s="53">
        <v>0</v>
      </c>
      <c r="X75" s="52">
        <v>220</v>
      </c>
      <c r="Y75" s="52">
        <v>0</v>
      </c>
      <c r="Z75" s="51">
        <f t="shared" si="4"/>
        <v>220</v>
      </c>
      <c r="AA75" s="52" t="e">
        <f>VLOOKUP(A:A,'Rangliste ab 9.Rang'!A:R,18,FALSE)</f>
        <v>#N/A</v>
      </c>
      <c r="AB75" s="51" t="e">
        <f t="shared" si="33"/>
        <v>#N/A</v>
      </c>
    </row>
    <row r="76" spans="1:28" x14ac:dyDescent="0.2">
      <c r="A76" s="10">
        <v>64</v>
      </c>
      <c r="B76" s="49" t="s">
        <v>94</v>
      </c>
      <c r="C76" s="50" t="s">
        <v>95</v>
      </c>
      <c r="D76" s="41">
        <v>47</v>
      </c>
      <c r="E76" s="42" t="s">
        <v>12</v>
      </c>
      <c r="F76" s="51">
        <v>1160</v>
      </c>
      <c r="G76" s="51">
        <v>35</v>
      </c>
      <c r="H76" s="51">
        <f>SUM(F76:G76)</f>
        <v>1195</v>
      </c>
      <c r="I76" s="53">
        <v>60</v>
      </c>
      <c r="J76" s="52">
        <f t="shared" si="29"/>
        <v>1255</v>
      </c>
      <c r="K76" s="53">
        <v>75</v>
      </c>
      <c r="L76" s="52">
        <f t="shared" si="30"/>
        <v>1330</v>
      </c>
      <c r="M76" s="53">
        <v>55</v>
      </c>
      <c r="N76" s="52">
        <f t="shared" si="31"/>
        <v>1385</v>
      </c>
      <c r="O76" s="53">
        <v>45</v>
      </c>
      <c r="P76" s="52">
        <f t="shared" si="34"/>
        <v>1430</v>
      </c>
      <c r="Q76" s="53">
        <v>35</v>
      </c>
      <c r="R76" s="52">
        <f t="shared" si="32"/>
        <v>1465</v>
      </c>
      <c r="S76" s="53">
        <v>30</v>
      </c>
      <c r="T76" s="52">
        <v>1495</v>
      </c>
      <c r="U76" s="53">
        <v>15</v>
      </c>
      <c r="V76" s="52">
        <v>1510</v>
      </c>
      <c r="W76" s="53">
        <v>0</v>
      </c>
      <c r="X76" s="52">
        <v>1510</v>
      </c>
      <c r="Y76" s="52">
        <v>0</v>
      </c>
      <c r="Z76" s="51">
        <f t="shared" ref="Z76:Z143" si="35">SUM(X76:Y76)</f>
        <v>1510</v>
      </c>
      <c r="AA76" s="52" t="e">
        <f>VLOOKUP(A:A,'Rangliste ab 9.Rang'!A:R,18,FALSE)</f>
        <v>#N/A</v>
      </c>
      <c r="AB76" s="51" t="e">
        <f t="shared" si="33"/>
        <v>#N/A</v>
      </c>
    </row>
    <row r="77" spans="1:28" x14ac:dyDescent="0.2">
      <c r="A77" s="10">
        <v>343</v>
      </c>
      <c r="B77" s="59" t="s">
        <v>471</v>
      </c>
      <c r="C77" s="64" t="s">
        <v>472</v>
      </c>
      <c r="D77" s="41">
        <v>99</v>
      </c>
      <c r="E77" s="42" t="s">
        <v>7</v>
      </c>
      <c r="F77" s="51"/>
      <c r="G77" s="51"/>
      <c r="H77" s="51"/>
      <c r="I77" s="53"/>
      <c r="J77" s="52"/>
      <c r="K77" s="53"/>
      <c r="L77" s="52"/>
      <c r="M77" s="53"/>
      <c r="N77" s="52"/>
      <c r="O77" s="53"/>
      <c r="P77" s="52"/>
      <c r="Q77" s="53"/>
      <c r="R77" s="52"/>
      <c r="S77" s="53"/>
      <c r="T77" s="52"/>
      <c r="U77" s="53"/>
      <c r="V77" s="52"/>
      <c r="W77" s="53"/>
      <c r="X77" s="52"/>
      <c r="Y77" s="52"/>
      <c r="Z77" s="51"/>
      <c r="AA77" s="52">
        <f>VLOOKUP(A:A,'Rangliste ab 9.Rang'!A:R,18,FALSE)</f>
        <v>40</v>
      </c>
      <c r="AB77" s="51">
        <f t="shared" ref="AB77" si="36">SUM(Z77:AA77)</f>
        <v>40</v>
      </c>
    </row>
    <row r="78" spans="1:28" x14ac:dyDescent="0.2">
      <c r="A78" s="10">
        <v>318</v>
      </c>
      <c r="B78" s="59" t="s">
        <v>413</v>
      </c>
      <c r="C78" s="64" t="s">
        <v>412</v>
      </c>
      <c r="D78" s="41">
        <v>94</v>
      </c>
      <c r="E78" s="42" t="s">
        <v>12</v>
      </c>
      <c r="F78" s="51"/>
      <c r="G78" s="51"/>
      <c r="H78" s="51"/>
      <c r="I78" s="53"/>
      <c r="J78" s="52"/>
      <c r="K78" s="53"/>
      <c r="L78" s="52"/>
      <c r="M78" s="53"/>
      <c r="N78" s="52"/>
      <c r="O78" s="53"/>
      <c r="P78" s="52"/>
      <c r="Q78" s="53"/>
      <c r="R78" s="52"/>
      <c r="S78" s="53"/>
      <c r="T78" s="52">
        <v>0</v>
      </c>
      <c r="U78" s="53">
        <v>75</v>
      </c>
      <c r="V78" s="52">
        <v>75</v>
      </c>
      <c r="W78" s="53">
        <v>70</v>
      </c>
      <c r="X78" s="52">
        <v>145</v>
      </c>
      <c r="Y78" s="52">
        <v>0</v>
      </c>
      <c r="Z78" s="51">
        <f t="shared" si="35"/>
        <v>145</v>
      </c>
      <c r="AA78" s="52" t="e">
        <f>VLOOKUP(A:A,'Rangliste ab 9.Rang'!A:R,18,FALSE)</f>
        <v>#N/A</v>
      </c>
      <c r="AB78" s="51" t="e">
        <f t="shared" si="33"/>
        <v>#N/A</v>
      </c>
    </row>
    <row r="79" spans="1:28" x14ac:dyDescent="0.2">
      <c r="A79" s="10">
        <v>66</v>
      </c>
      <c r="B79" s="49" t="s">
        <v>235</v>
      </c>
      <c r="C79" s="50" t="s">
        <v>236</v>
      </c>
      <c r="D79" s="41">
        <v>77</v>
      </c>
      <c r="E79" s="42"/>
      <c r="F79" s="51">
        <v>210</v>
      </c>
      <c r="G79" s="51">
        <v>75</v>
      </c>
      <c r="H79" s="51">
        <f>SUM(F79:G79)</f>
        <v>285</v>
      </c>
      <c r="I79" s="53"/>
      <c r="J79" s="52">
        <f t="shared" si="29"/>
        <v>285</v>
      </c>
      <c r="K79" s="53"/>
      <c r="L79" s="52">
        <f t="shared" si="30"/>
        <v>285</v>
      </c>
      <c r="M79" s="53"/>
      <c r="N79" s="52">
        <f t="shared" si="31"/>
        <v>285</v>
      </c>
      <c r="O79" s="53">
        <v>0</v>
      </c>
      <c r="P79" s="52">
        <f t="shared" si="34"/>
        <v>285</v>
      </c>
      <c r="Q79" s="53">
        <v>0</v>
      </c>
      <c r="R79" s="52">
        <f t="shared" si="32"/>
        <v>285</v>
      </c>
      <c r="S79" s="53">
        <v>0</v>
      </c>
      <c r="T79" s="52">
        <v>285</v>
      </c>
      <c r="U79" s="53">
        <v>0</v>
      </c>
      <c r="V79" s="52">
        <v>285</v>
      </c>
      <c r="W79" s="53">
        <v>0</v>
      </c>
      <c r="X79" s="52">
        <v>285</v>
      </c>
      <c r="Y79" s="52">
        <v>0</v>
      </c>
      <c r="Z79" s="51">
        <f t="shared" si="35"/>
        <v>285</v>
      </c>
      <c r="AA79" s="52" t="e">
        <f>VLOOKUP(A:A,'Rangliste ab 9.Rang'!A:R,18,FALSE)</f>
        <v>#N/A</v>
      </c>
      <c r="AB79" s="51" t="e">
        <f t="shared" si="33"/>
        <v>#N/A</v>
      </c>
    </row>
    <row r="80" spans="1:28" x14ac:dyDescent="0.2">
      <c r="A80" s="10">
        <v>304</v>
      </c>
      <c r="B80" s="59" t="s">
        <v>388</v>
      </c>
      <c r="C80" s="64" t="s">
        <v>474</v>
      </c>
      <c r="D80" s="41">
        <v>92</v>
      </c>
      <c r="E80" s="42" t="s">
        <v>12</v>
      </c>
      <c r="F80" s="51"/>
      <c r="G80" s="51"/>
      <c r="H80" s="51"/>
      <c r="I80" s="53"/>
      <c r="J80" s="52"/>
      <c r="K80" s="53"/>
      <c r="L80" s="52"/>
      <c r="M80" s="53"/>
      <c r="N80" s="52"/>
      <c r="O80" s="53"/>
      <c r="P80" s="52"/>
      <c r="Q80" s="53">
        <v>95</v>
      </c>
      <c r="R80" s="52">
        <f t="shared" si="32"/>
        <v>95</v>
      </c>
      <c r="S80" s="53">
        <v>0</v>
      </c>
      <c r="T80" s="52">
        <v>95</v>
      </c>
      <c r="U80" s="53">
        <v>100</v>
      </c>
      <c r="V80" s="52">
        <v>195</v>
      </c>
      <c r="W80" s="53">
        <v>100</v>
      </c>
      <c r="X80" s="52">
        <v>295</v>
      </c>
      <c r="Y80" s="52">
        <v>100</v>
      </c>
      <c r="Z80" s="51">
        <f t="shared" si="35"/>
        <v>395</v>
      </c>
      <c r="AA80" s="52">
        <f>VLOOKUP(A:A,'Rangliste ab 9.Rang'!A:R,18,FALSE)</f>
        <v>100</v>
      </c>
      <c r="AB80" s="51">
        <f t="shared" si="33"/>
        <v>495</v>
      </c>
    </row>
    <row r="81" spans="1:28" x14ac:dyDescent="0.2">
      <c r="A81" s="10">
        <v>67</v>
      </c>
      <c r="B81" s="49" t="s">
        <v>372</v>
      </c>
      <c r="C81" s="64" t="s">
        <v>234</v>
      </c>
      <c r="D81" s="41">
        <v>61</v>
      </c>
      <c r="E81" s="42" t="s">
        <v>31</v>
      </c>
      <c r="F81" s="51">
        <v>930</v>
      </c>
      <c r="G81" s="51">
        <v>50</v>
      </c>
      <c r="H81" s="51">
        <f>SUM(F81:G81)</f>
        <v>980</v>
      </c>
      <c r="I81" s="53">
        <v>55</v>
      </c>
      <c r="J81" s="52">
        <f t="shared" si="29"/>
        <v>1035</v>
      </c>
      <c r="K81" s="53"/>
      <c r="L81" s="52">
        <f t="shared" si="30"/>
        <v>1035</v>
      </c>
      <c r="M81" s="53">
        <v>45</v>
      </c>
      <c r="N81" s="52">
        <f t="shared" si="31"/>
        <v>1080</v>
      </c>
      <c r="O81" s="53">
        <v>55</v>
      </c>
      <c r="P81" s="52">
        <f t="shared" si="34"/>
        <v>1135</v>
      </c>
      <c r="Q81" s="53">
        <v>50</v>
      </c>
      <c r="R81" s="52">
        <f t="shared" si="32"/>
        <v>1185</v>
      </c>
      <c r="S81" s="53">
        <v>15</v>
      </c>
      <c r="T81" s="52">
        <v>1200</v>
      </c>
      <c r="U81" s="53">
        <v>0</v>
      </c>
      <c r="V81" s="52">
        <v>1200</v>
      </c>
      <c r="W81" s="53">
        <v>0</v>
      </c>
      <c r="X81" s="52">
        <v>1200</v>
      </c>
      <c r="Y81" s="52">
        <v>0</v>
      </c>
      <c r="Z81" s="51">
        <f t="shared" si="35"/>
        <v>1200</v>
      </c>
      <c r="AA81" s="52" t="e">
        <f>VLOOKUP(A:A,'Rangliste ab 9.Rang'!A:R,18,FALSE)</f>
        <v>#N/A</v>
      </c>
      <c r="AB81" s="51" t="e">
        <f t="shared" si="33"/>
        <v>#N/A</v>
      </c>
    </row>
    <row r="82" spans="1:28" x14ac:dyDescent="0.2">
      <c r="A82" s="10">
        <v>341</v>
      </c>
      <c r="B82" s="59" t="s">
        <v>456</v>
      </c>
      <c r="C82" s="64" t="s">
        <v>234</v>
      </c>
      <c r="D82" s="41">
        <v>96</v>
      </c>
      <c r="E82" s="42" t="s">
        <v>7</v>
      </c>
      <c r="F82" s="51"/>
      <c r="G82" s="51"/>
      <c r="H82" s="51"/>
      <c r="I82" s="53"/>
      <c r="J82" s="52"/>
      <c r="K82" s="53"/>
      <c r="L82" s="52"/>
      <c r="M82" s="53"/>
      <c r="N82" s="52"/>
      <c r="O82" s="53"/>
      <c r="P82" s="52"/>
      <c r="Q82" s="53"/>
      <c r="R82" s="52"/>
      <c r="S82" s="53"/>
      <c r="T82" s="52"/>
      <c r="U82" s="53"/>
      <c r="V82" s="52"/>
      <c r="W82" s="53"/>
      <c r="X82" s="52"/>
      <c r="Y82" s="52">
        <v>65</v>
      </c>
      <c r="Z82" s="51">
        <f t="shared" ref="Z82" si="37">SUM(X82:Y82)</f>
        <v>65</v>
      </c>
      <c r="AA82" s="52">
        <f>VLOOKUP(A:A,'Rangliste ab 9.Rang'!A:R,18,FALSE)</f>
        <v>45</v>
      </c>
      <c r="AB82" s="51">
        <f t="shared" si="33"/>
        <v>110</v>
      </c>
    </row>
    <row r="83" spans="1:28" x14ac:dyDescent="0.2">
      <c r="B83" s="54"/>
      <c r="C83" s="48"/>
      <c r="D83" s="45"/>
      <c r="E83" s="46"/>
      <c r="F83" s="57"/>
      <c r="G83" s="55"/>
      <c r="H83" s="57"/>
      <c r="I83" s="58"/>
      <c r="J83" s="56"/>
      <c r="K83" s="58"/>
      <c r="L83" s="56"/>
      <c r="M83" s="58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</row>
    <row r="84" spans="1:28" ht="15.75" x14ac:dyDescent="0.25">
      <c r="B84" s="9" t="s">
        <v>237</v>
      </c>
      <c r="C84" s="35"/>
      <c r="D84" s="36"/>
      <c r="E84" s="37"/>
      <c r="F84" s="57"/>
      <c r="G84" s="55"/>
      <c r="H84" s="57"/>
      <c r="I84" s="58"/>
      <c r="J84" s="56"/>
      <c r="K84" s="58"/>
      <c r="L84" s="56"/>
      <c r="M84" s="58"/>
      <c r="N84" s="56"/>
      <c r="O84" s="56"/>
      <c r="P84" s="56"/>
      <c r="Q84" s="61"/>
      <c r="R84" s="56"/>
      <c r="S84" s="61"/>
      <c r="T84" s="56"/>
      <c r="U84" s="61"/>
      <c r="V84" s="56"/>
      <c r="W84" s="61"/>
      <c r="X84" s="56"/>
      <c r="Y84" s="61"/>
      <c r="Z84" s="61"/>
      <c r="AA84" s="61"/>
      <c r="AB84" s="61"/>
    </row>
    <row r="85" spans="1:28" x14ac:dyDescent="0.2">
      <c r="A85" s="10">
        <v>68</v>
      </c>
      <c r="B85" s="59" t="s">
        <v>114</v>
      </c>
      <c r="C85" s="50" t="s">
        <v>45</v>
      </c>
      <c r="D85" s="41">
        <v>37</v>
      </c>
      <c r="E85" s="42" t="s">
        <v>44</v>
      </c>
      <c r="F85" s="51">
        <v>1145</v>
      </c>
      <c r="G85" s="51">
        <v>85</v>
      </c>
      <c r="H85" s="51">
        <f>SUM(F85:G85)</f>
        <v>1230</v>
      </c>
      <c r="I85" s="53">
        <v>70</v>
      </c>
      <c r="J85" s="52">
        <f t="shared" si="29"/>
        <v>1300</v>
      </c>
      <c r="K85" s="53">
        <v>85</v>
      </c>
      <c r="L85" s="52">
        <f t="shared" ref="L85:L97" si="38">SUM(J85:K85)</f>
        <v>1385</v>
      </c>
      <c r="M85" s="53">
        <v>75</v>
      </c>
      <c r="N85" s="52">
        <f t="shared" ref="N85:N97" si="39">SUM(L85:M85)</f>
        <v>1460</v>
      </c>
      <c r="O85" s="53">
        <v>85</v>
      </c>
      <c r="P85" s="52">
        <f>SUM(N85:O85)</f>
        <v>1545</v>
      </c>
      <c r="Q85" s="53">
        <v>0</v>
      </c>
      <c r="R85" s="52">
        <f t="shared" ref="R85:R97" si="40">SUM(P85:Q85)</f>
        <v>1545</v>
      </c>
      <c r="S85" s="53">
        <v>0</v>
      </c>
      <c r="T85" s="52">
        <v>1545</v>
      </c>
      <c r="U85" s="53">
        <v>0</v>
      </c>
      <c r="V85" s="52">
        <v>1545</v>
      </c>
      <c r="W85" s="53">
        <v>0</v>
      </c>
      <c r="X85" s="52">
        <v>1545</v>
      </c>
      <c r="Y85" s="52">
        <v>0</v>
      </c>
      <c r="Z85" s="51">
        <f t="shared" si="35"/>
        <v>1545</v>
      </c>
      <c r="AA85" s="52" t="e">
        <f>VLOOKUP(A:A,'Rangliste ab 9.Rang'!A:R,18,FALSE)</f>
        <v>#N/A</v>
      </c>
      <c r="AB85" s="51" t="e">
        <f t="shared" ref="AB85:AB97" si="41">SUM(Z85:AA85)</f>
        <v>#N/A</v>
      </c>
    </row>
    <row r="86" spans="1:28" x14ac:dyDescent="0.2">
      <c r="A86" s="10">
        <v>69</v>
      </c>
      <c r="B86" s="49" t="s">
        <v>115</v>
      </c>
      <c r="C86" s="50" t="s">
        <v>107</v>
      </c>
      <c r="D86" s="41">
        <v>50</v>
      </c>
      <c r="E86" s="42" t="s">
        <v>44</v>
      </c>
      <c r="F86" s="51">
        <v>1245</v>
      </c>
      <c r="G86" s="51">
        <v>40</v>
      </c>
      <c r="H86" s="51">
        <f>SUM(F86:G86)</f>
        <v>1285</v>
      </c>
      <c r="I86" s="53">
        <v>40</v>
      </c>
      <c r="J86" s="52">
        <f t="shared" si="29"/>
        <v>1325</v>
      </c>
      <c r="K86" s="53">
        <v>50</v>
      </c>
      <c r="L86" s="52">
        <f t="shared" si="38"/>
        <v>1375</v>
      </c>
      <c r="M86" s="53">
        <v>55</v>
      </c>
      <c r="N86" s="52">
        <f t="shared" si="39"/>
        <v>1430</v>
      </c>
      <c r="O86" s="53">
        <v>35</v>
      </c>
      <c r="P86" s="52">
        <f t="shared" ref="P86:P97" si="42">SUM(N86:O86)</f>
        <v>1465</v>
      </c>
      <c r="Q86" s="53">
        <v>45</v>
      </c>
      <c r="R86" s="52">
        <f t="shared" si="40"/>
        <v>1510</v>
      </c>
      <c r="S86" s="53">
        <v>0</v>
      </c>
      <c r="T86" s="52">
        <v>1510</v>
      </c>
      <c r="U86" s="53">
        <v>0</v>
      </c>
      <c r="V86" s="52">
        <v>1510</v>
      </c>
      <c r="W86" s="53">
        <v>0</v>
      </c>
      <c r="X86" s="52">
        <v>1510</v>
      </c>
      <c r="Y86" s="52">
        <v>0</v>
      </c>
      <c r="Z86" s="51">
        <f t="shared" si="35"/>
        <v>1510</v>
      </c>
      <c r="AA86" s="52" t="e">
        <f>VLOOKUP(A:A,'Rangliste ab 9.Rang'!A:R,18,FALSE)</f>
        <v>#N/A</v>
      </c>
      <c r="AB86" s="51" t="e">
        <f t="shared" si="41"/>
        <v>#N/A</v>
      </c>
    </row>
    <row r="87" spans="1:28" x14ac:dyDescent="0.2">
      <c r="A87" s="10">
        <v>335</v>
      </c>
      <c r="B87" s="59" t="s">
        <v>446</v>
      </c>
      <c r="C87" s="64" t="s">
        <v>28</v>
      </c>
      <c r="D87" s="41">
        <v>98</v>
      </c>
      <c r="E87" s="42" t="s">
        <v>12</v>
      </c>
      <c r="F87" s="51"/>
      <c r="G87" s="51"/>
      <c r="H87" s="51"/>
      <c r="I87" s="53"/>
      <c r="J87" s="52"/>
      <c r="K87" s="53"/>
      <c r="L87" s="52"/>
      <c r="M87" s="53"/>
      <c r="N87" s="52"/>
      <c r="O87" s="53"/>
      <c r="P87" s="52"/>
      <c r="Q87" s="53"/>
      <c r="R87" s="52"/>
      <c r="S87" s="53"/>
      <c r="T87" s="52"/>
      <c r="U87" s="53"/>
      <c r="V87" s="52"/>
      <c r="W87" s="53"/>
      <c r="X87" s="52"/>
      <c r="Y87" s="52">
        <v>0</v>
      </c>
      <c r="Z87" s="51">
        <f t="shared" ref="Z87" si="43">SUM(X87:Y87)</f>
        <v>0</v>
      </c>
      <c r="AA87" s="52" t="e">
        <f>VLOOKUP(A:A,'Rangliste ab 9.Rang'!A:R,18,FALSE)</f>
        <v>#N/A</v>
      </c>
      <c r="AB87" s="51" t="e">
        <f t="shared" si="41"/>
        <v>#N/A</v>
      </c>
    </row>
    <row r="88" spans="1:28" x14ac:dyDescent="0.2">
      <c r="A88" s="10">
        <v>72</v>
      </c>
      <c r="B88" s="49" t="s">
        <v>116</v>
      </c>
      <c r="C88" s="50" t="s">
        <v>25</v>
      </c>
      <c r="D88" s="41">
        <v>46</v>
      </c>
      <c r="E88" s="42" t="s">
        <v>44</v>
      </c>
      <c r="F88" s="51">
        <v>1610</v>
      </c>
      <c r="G88" s="51">
        <v>65</v>
      </c>
      <c r="H88" s="51">
        <f>SUM(F88:G88)</f>
        <v>1675</v>
      </c>
      <c r="I88" s="53">
        <v>55</v>
      </c>
      <c r="J88" s="52">
        <f t="shared" si="29"/>
        <v>1730</v>
      </c>
      <c r="K88" s="53">
        <v>55</v>
      </c>
      <c r="L88" s="52">
        <f t="shared" si="38"/>
        <v>1785</v>
      </c>
      <c r="M88" s="53">
        <v>70</v>
      </c>
      <c r="N88" s="52">
        <f t="shared" si="39"/>
        <v>1855</v>
      </c>
      <c r="O88" s="53">
        <v>75</v>
      </c>
      <c r="P88" s="52">
        <f t="shared" si="42"/>
        <v>1930</v>
      </c>
      <c r="Q88" s="53">
        <v>85</v>
      </c>
      <c r="R88" s="52">
        <f t="shared" si="40"/>
        <v>2015</v>
      </c>
      <c r="S88" s="53">
        <v>65</v>
      </c>
      <c r="T88" s="52">
        <v>2080</v>
      </c>
      <c r="U88" s="53">
        <v>0</v>
      </c>
      <c r="V88" s="52">
        <v>2080</v>
      </c>
      <c r="W88" s="53">
        <v>0</v>
      </c>
      <c r="X88" s="52">
        <v>2080</v>
      </c>
      <c r="Y88" s="52">
        <v>0</v>
      </c>
      <c r="Z88" s="51">
        <f t="shared" si="35"/>
        <v>2080</v>
      </c>
      <c r="AA88" s="52" t="e">
        <f>VLOOKUP(A:A,'Rangliste ab 9.Rang'!A:R,18,FALSE)</f>
        <v>#N/A</v>
      </c>
      <c r="AB88" s="51" t="e">
        <f t="shared" si="41"/>
        <v>#N/A</v>
      </c>
    </row>
    <row r="89" spans="1:28" x14ac:dyDescent="0.2">
      <c r="A89" s="10">
        <v>325</v>
      </c>
      <c r="B89" s="49" t="s">
        <v>428</v>
      </c>
      <c r="C89" s="50" t="s">
        <v>53</v>
      </c>
      <c r="D89" s="41">
        <v>69</v>
      </c>
      <c r="E89" s="42" t="s">
        <v>44</v>
      </c>
      <c r="F89" s="51"/>
      <c r="G89" s="51"/>
      <c r="H89" s="51"/>
      <c r="I89" s="53"/>
      <c r="J89" s="52"/>
      <c r="K89" s="53"/>
      <c r="L89" s="52"/>
      <c r="M89" s="53"/>
      <c r="N89" s="52"/>
      <c r="O89" s="53"/>
      <c r="P89" s="52"/>
      <c r="Q89" s="53"/>
      <c r="R89" s="52"/>
      <c r="S89" s="53"/>
      <c r="T89" s="52"/>
      <c r="U89" s="53"/>
      <c r="V89" s="52">
        <v>0</v>
      </c>
      <c r="W89" s="53">
        <v>70</v>
      </c>
      <c r="X89" s="52">
        <v>70</v>
      </c>
      <c r="Y89" s="52">
        <v>75</v>
      </c>
      <c r="Z89" s="51">
        <f t="shared" si="35"/>
        <v>145</v>
      </c>
      <c r="AA89" s="52">
        <f>VLOOKUP(A:A,'Rangliste ab 9.Rang'!A:R,18,FALSE)</f>
        <v>90</v>
      </c>
      <c r="AB89" s="51">
        <f t="shared" si="41"/>
        <v>235</v>
      </c>
    </row>
    <row r="90" spans="1:28" x14ac:dyDescent="0.2">
      <c r="A90" s="10">
        <v>283</v>
      </c>
      <c r="B90" s="49" t="s">
        <v>353</v>
      </c>
      <c r="C90" s="50" t="s">
        <v>354</v>
      </c>
      <c r="D90" s="41">
        <v>94</v>
      </c>
      <c r="E90" s="42" t="s">
        <v>12</v>
      </c>
      <c r="F90" s="51"/>
      <c r="G90" s="51"/>
      <c r="H90" s="51"/>
      <c r="I90" s="53"/>
      <c r="J90" s="52"/>
      <c r="K90" s="53"/>
      <c r="L90" s="52"/>
      <c r="M90" s="53"/>
      <c r="N90" s="52">
        <v>0</v>
      </c>
      <c r="O90" s="53">
        <v>40</v>
      </c>
      <c r="P90" s="52">
        <f t="shared" ref="P90" si="44">SUM(N90:O90)</f>
        <v>40</v>
      </c>
      <c r="Q90" s="53">
        <v>60</v>
      </c>
      <c r="R90" s="52">
        <f t="shared" si="40"/>
        <v>100</v>
      </c>
      <c r="S90" s="53">
        <v>70</v>
      </c>
      <c r="T90" s="52">
        <v>170</v>
      </c>
      <c r="U90" s="53">
        <v>95</v>
      </c>
      <c r="V90" s="52">
        <v>265</v>
      </c>
      <c r="W90" s="53">
        <v>0</v>
      </c>
      <c r="X90" s="52">
        <v>265</v>
      </c>
      <c r="Y90" s="52">
        <v>0</v>
      </c>
      <c r="Z90" s="51">
        <f t="shared" si="35"/>
        <v>265</v>
      </c>
      <c r="AA90" s="52" t="e">
        <f>VLOOKUP(A:A,'Rangliste ab 9.Rang'!A:R,18,FALSE)</f>
        <v>#N/A</v>
      </c>
      <c r="AB90" s="51" t="e">
        <f t="shared" si="41"/>
        <v>#N/A</v>
      </c>
    </row>
    <row r="91" spans="1:28" x14ac:dyDescent="0.2">
      <c r="A91" s="10">
        <v>75</v>
      </c>
      <c r="B91" s="49" t="s">
        <v>239</v>
      </c>
      <c r="C91" s="50" t="s">
        <v>150</v>
      </c>
      <c r="D91" s="41">
        <v>54</v>
      </c>
      <c r="E91" s="42"/>
      <c r="F91" s="51">
        <v>235</v>
      </c>
      <c r="G91" s="51">
        <v>35</v>
      </c>
      <c r="H91" s="51">
        <f>SUM(F91:G91)</f>
        <v>270</v>
      </c>
      <c r="I91" s="53">
        <v>40</v>
      </c>
      <c r="J91" s="52">
        <f t="shared" si="29"/>
        <v>310</v>
      </c>
      <c r="K91" s="53">
        <v>50</v>
      </c>
      <c r="L91" s="52">
        <f t="shared" si="38"/>
        <v>360</v>
      </c>
      <c r="M91" s="53"/>
      <c r="N91" s="52">
        <f t="shared" si="39"/>
        <v>360</v>
      </c>
      <c r="O91" s="53">
        <v>0</v>
      </c>
      <c r="P91" s="52">
        <f t="shared" si="42"/>
        <v>360</v>
      </c>
      <c r="Q91" s="53">
        <v>0</v>
      </c>
      <c r="R91" s="52">
        <f t="shared" si="40"/>
        <v>360</v>
      </c>
      <c r="S91" s="53">
        <v>0</v>
      </c>
      <c r="T91" s="52">
        <v>360</v>
      </c>
      <c r="U91" s="53">
        <v>0</v>
      </c>
      <c r="V91" s="52">
        <v>360</v>
      </c>
      <c r="W91" s="53">
        <v>0</v>
      </c>
      <c r="X91" s="52">
        <v>360</v>
      </c>
      <c r="Y91" s="52">
        <v>0</v>
      </c>
      <c r="Z91" s="51">
        <f t="shared" si="35"/>
        <v>360</v>
      </c>
      <c r="AA91" s="52" t="e">
        <f>VLOOKUP(A:A,'Rangliste ab 9.Rang'!A:R,18,FALSE)</f>
        <v>#N/A</v>
      </c>
      <c r="AB91" s="51" t="e">
        <f t="shared" si="41"/>
        <v>#N/A</v>
      </c>
    </row>
    <row r="92" spans="1:28" x14ac:dyDescent="0.2">
      <c r="A92" s="10">
        <v>76</v>
      </c>
      <c r="B92" s="49" t="s">
        <v>96</v>
      </c>
      <c r="C92" s="50" t="s">
        <v>97</v>
      </c>
      <c r="D92" s="41">
        <v>86</v>
      </c>
      <c r="E92" s="42" t="s">
        <v>12</v>
      </c>
      <c r="F92" s="51"/>
      <c r="G92" s="51"/>
      <c r="H92" s="51">
        <v>0</v>
      </c>
      <c r="I92" s="53">
        <v>75</v>
      </c>
      <c r="J92" s="52">
        <v>75</v>
      </c>
      <c r="K92" s="53">
        <v>85</v>
      </c>
      <c r="L92" s="52">
        <f t="shared" si="38"/>
        <v>160</v>
      </c>
      <c r="M92" s="53">
        <v>80</v>
      </c>
      <c r="N92" s="52">
        <f t="shared" si="39"/>
        <v>240</v>
      </c>
      <c r="O92" s="53">
        <v>85</v>
      </c>
      <c r="P92" s="52">
        <f t="shared" si="42"/>
        <v>325</v>
      </c>
      <c r="Q92" s="53">
        <v>0</v>
      </c>
      <c r="R92" s="52">
        <f t="shared" si="40"/>
        <v>325</v>
      </c>
      <c r="S92" s="53">
        <v>0</v>
      </c>
      <c r="T92" s="52">
        <v>325</v>
      </c>
      <c r="U92" s="53">
        <v>0</v>
      </c>
      <c r="V92" s="52">
        <v>325</v>
      </c>
      <c r="W92" s="53">
        <v>90</v>
      </c>
      <c r="X92" s="52">
        <v>415</v>
      </c>
      <c r="Y92" s="52">
        <v>95</v>
      </c>
      <c r="Z92" s="51">
        <f t="shared" si="35"/>
        <v>510</v>
      </c>
      <c r="AA92" s="52" t="e">
        <f>VLOOKUP(A:A,'Rangliste ab 9.Rang'!A:R,18,FALSE)</f>
        <v>#N/A</v>
      </c>
      <c r="AB92" s="51" t="e">
        <f t="shared" si="41"/>
        <v>#N/A</v>
      </c>
    </row>
    <row r="93" spans="1:28" x14ac:dyDescent="0.2">
      <c r="A93" s="10">
        <v>77</v>
      </c>
      <c r="B93" s="49" t="s">
        <v>240</v>
      </c>
      <c r="C93" s="50" t="s">
        <v>14</v>
      </c>
      <c r="D93" s="41">
        <v>72</v>
      </c>
      <c r="E93" s="42" t="s">
        <v>12</v>
      </c>
      <c r="F93" s="51">
        <v>990</v>
      </c>
      <c r="G93" s="51">
        <v>95</v>
      </c>
      <c r="H93" s="51">
        <f>SUM(F93:G93)</f>
        <v>1085</v>
      </c>
      <c r="I93" s="53">
        <v>100</v>
      </c>
      <c r="J93" s="52">
        <f t="shared" si="29"/>
        <v>1185</v>
      </c>
      <c r="K93" s="53">
        <v>85</v>
      </c>
      <c r="L93" s="52">
        <f t="shared" si="38"/>
        <v>1270</v>
      </c>
      <c r="M93" s="53">
        <v>90</v>
      </c>
      <c r="N93" s="52">
        <f t="shared" si="39"/>
        <v>1360</v>
      </c>
      <c r="O93" s="53">
        <v>0</v>
      </c>
      <c r="P93" s="52">
        <f t="shared" si="42"/>
        <v>1360</v>
      </c>
      <c r="Q93" s="53">
        <v>0</v>
      </c>
      <c r="R93" s="52">
        <f t="shared" si="40"/>
        <v>1360</v>
      </c>
      <c r="S93" s="53">
        <v>0</v>
      </c>
      <c r="T93" s="52">
        <v>1360</v>
      </c>
      <c r="U93" s="53">
        <v>0</v>
      </c>
      <c r="V93" s="52">
        <v>1360</v>
      </c>
      <c r="W93" s="53">
        <v>0</v>
      </c>
      <c r="X93" s="52">
        <v>1360</v>
      </c>
      <c r="Y93" s="52">
        <v>0</v>
      </c>
      <c r="Z93" s="51">
        <f t="shared" si="35"/>
        <v>1360</v>
      </c>
      <c r="AA93" s="52">
        <f>VLOOKUP(A:A,'Rangliste ab 9.Rang'!A:R,18,FALSE)</f>
        <v>80</v>
      </c>
      <c r="AB93" s="51">
        <f t="shared" si="41"/>
        <v>1440</v>
      </c>
    </row>
    <row r="94" spans="1:28" x14ac:dyDescent="0.2">
      <c r="A94" s="10">
        <v>85</v>
      </c>
      <c r="B94" s="49" t="s">
        <v>242</v>
      </c>
      <c r="C94" s="50" t="s">
        <v>425</v>
      </c>
      <c r="D94" s="41">
        <v>66</v>
      </c>
      <c r="E94" s="42" t="s">
        <v>31</v>
      </c>
      <c r="F94" s="51">
        <v>465</v>
      </c>
      <c r="G94" s="51">
        <v>70</v>
      </c>
      <c r="H94" s="51">
        <f>SUM(F94:G94)</f>
        <v>535</v>
      </c>
      <c r="I94" s="53">
        <v>50</v>
      </c>
      <c r="J94" s="52">
        <f t="shared" si="29"/>
        <v>585</v>
      </c>
      <c r="K94" s="53"/>
      <c r="L94" s="52">
        <f t="shared" si="38"/>
        <v>585</v>
      </c>
      <c r="M94" s="53"/>
      <c r="N94" s="52">
        <f t="shared" si="39"/>
        <v>585</v>
      </c>
      <c r="O94" s="53">
        <v>0</v>
      </c>
      <c r="P94" s="52">
        <f t="shared" si="42"/>
        <v>585</v>
      </c>
      <c r="Q94" s="53">
        <v>0</v>
      </c>
      <c r="R94" s="52">
        <f t="shared" si="40"/>
        <v>585</v>
      </c>
      <c r="S94" s="53">
        <v>0</v>
      </c>
      <c r="T94" s="52">
        <v>585</v>
      </c>
      <c r="U94" s="53">
        <v>55</v>
      </c>
      <c r="V94" s="52">
        <v>640</v>
      </c>
      <c r="W94" s="53">
        <v>70</v>
      </c>
      <c r="X94" s="52">
        <v>710</v>
      </c>
      <c r="Y94" s="52">
        <v>0</v>
      </c>
      <c r="Z94" s="51">
        <f t="shared" si="35"/>
        <v>710</v>
      </c>
      <c r="AA94" s="52" t="e">
        <f>VLOOKUP(A:A,'Rangliste ab 9.Rang'!A:R,18,FALSE)</f>
        <v>#N/A</v>
      </c>
      <c r="AB94" s="51" t="e">
        <f t="shared" si="41"/>
        <v>#N/A</v>
      </c>
    </row>
    <row r="95" spans="1:28" x14ac:dyDescent="0.2">
      <c r="A95" s="10">
        <v>86</v>
      </c>
      <c r="B95" s="49" t="s">
        <v>85</v>
      </c>
      <c r="C95" s="50" t="s">
        <v>21</v>
      </c>
      <c r="D95" s="41">
        <v>92</v>
      </c>
      <c r="E95" s="42" t="s">
        <v>12</v>
      </c>
      <c r="F95" s="51"/>
      <c r="G95" s="51"/>
      <c r="H95" s="51"/>
      <c r="I95" s="53"/>
      <c r="J95" s="52"/>
      <c r="K95" s="53">
        <v>55</v>
      </c>
      <c r="L95" s="52">
        <f t="shared" si="38"/>
        <v>55</v>
      </c>
      <c r="M95" s="53">
        <v>95</v>
      </c>
      <c r="N95" s="52">
        <f t="shared" si="39"/>
        <v>150</v>
      </c>
      <c r="O95" s="53">
        <v>85</v>
      </c>
      <c r="P95" s="52">
        <f t="shared" si="42"/>
        <v>235</v>
      </c>
      <c r="Q95" s="53">
        <v>85</v>
      </c>
      <c r="R95" s="52">
        <f t="shared" si="40"/>
        <v>320</v>
      </c>
      <c r="S95" s="53">
        <v>80</v>
      </c>
      <c r="T95" s="52">
        <v>400</v>
      </c>
      <c r="U95" s="53">
        <v>85</v>
      </c>
      <c r="V95" s="52">
        <v>485</v>
      </c>
      <c r="W95" s="53">
        <v>95</v>
      </c>
      <c r="X95" s="52">
        <v>580</v>
      </c>
      <c r="Y95" s="52">
        <v>90</v>
      </c>
      <c r="Z95" s="51">
        <f t="shared" si="35"/>
        <v>670</v>
      </c>
      <c r="AA95" s="52">
        <f>VLOOKUP(A:A,'Rangliste ab 9.Rang'!A:R,18,FALSE)</f>
        <v>90</v>
      </c>
      <c r="AB95" s="51">
        <f t="shared" si="41"/>
        <v>760</v>
      </c>
    </row>
    <row r="96" spans="1:28" x14ac:dyDescent="0.2">
      <c r="A96" s="10">
        <v>284</v>
      </c>
      <c r="B96" s="49" t="s">
        <v>355</v>
      </c>
      <c r="C96" s="50" t="s">
        <v>21</v>
      </c>
      <c r="D96" s="41">
        <v>94</v>
      </c>
      <c r="E96" s="42" t="s">
        <v>12</v>
      </c>
      <c r="F96" s="51"/>
      <c r="G96" s="51"/>
      <c r="H96" s="51"/>
      <c r="I96" s="53"/>
      <c r="J96" s="52"/>
      <c r="K96" s="53"/>
      <c r="L96" s="52"/>
      <c r="M96" s="53"/>
      <c r="N96" s="52">
        <v>0</v>
      </c>
      <c r="O96" s="53">
        <v>85</v>
      </c>
      <c r="P96" s="52">
        <f t="shared" ref="P96" si="45">SUM(N96:O96)</f>
        <v>85</v>
      </c>
      <c r="Q96" s="53">
        <v>80</v>
      </c>
      <c r="R96" s="52">
        <f t="shared" si="40"/>
        <v>165</v>
      </c>
      <c r="S96" s="53">
        <v>95</v>
      </c>
      <c r="T96" s="52">
        <v>260</v>
      </c>
      <c r="U96" s="53">
        <v>90</v>
      </c>
      <c r="V96" s="52">
        <v>350</v>
      </c>
      <c r="W96" s="53">
        <v>0</v>
      </c>
      <c r="X96" s="52">
        <v>350</v>
      </c>
      <c r="Y96" s="52">
        <v>0</v>
      </c>
      <c r="Z96" s="51">
        <f t="shared" si="35"/>
        <v>350</v>
      </c>
      <c r="AA96" s="52">
        <f>VLOOKUP(A:A,'Rangliste ab 9.Rang'!A:R,18,FALSE)</f>
        <v>85</v>
      </c>
      <c r="AB96" s="51">
        <f t="shared" si="41"/>
        <v>435</v>
      </c>
    </row>
    <row r="97" spans="1:28" x14ac:dyDescent="0.2">
      <c r="A97" s="10">
        <v>87</v>
      </c>
      <c r="B97" s="49" t="s">
        <v>20</v>
      </c>
      <c r="C97" s="50" t="s">
        <v>21</v>
      </c>
      <c r="D97" s="41">
        <v>61</v>
      </c>
      <c r="E97" s="42" t="s">
        <v>12</v>
      </c>
      <c r="F97" s="51">
        <v>1975</v>
      </c>
      <c r="G97" s="51">
        <v>85</v>
      </c>
      <c r="H97" s="51">
        <f>SUM(F97:G97)</f>
        <v>2060</v>
      </c>
      <c r="I97" s="53">
        <v>85</v>
      </c>
      <c r="J97" s="52">
        <f t="shared" si="29"/>
        <v>2145</v>
      </c>
      <c r="K97" s="53">
        <v>75</v>
      </c>
      <c r="L97" s="52">
        <f t="shared" si="38"/>
        <v>2220</v>
      </c>
      <c r="M97" s="53">
        <v>75</v>
      </c>
      <c r="N97" s="52">
        <f t="shared" si="39"/>
        <v>2295</v>
      </c>
      <c r="O97" s="53">
        <v>90</v>
      </c>
      <c r="P97" s="52">
        <f t="shared" si="42"/>
        <v>2385</v>
      </c>
      <c r="Q97" s="53">
        <v>95</v>
      </c>
      <c r="R97" s="52">
        <f t="shared" si="40"/>
        <v>2480</v>
      </c>
      <c r="S97" s="53">
        <v>85</v>
      </c>
      <c r="T97" s="52">
        <v>2565</v>
      </c>
      <c r="U97" s="53">
        <v>0</v>
      </c>
      <c r="V97" s="52">
        <v>2565</v>
      </c>
      <c r="W97" s="53">
        <v>75</v>
      </c>
      <c r="X97" s="52">
        <v>2640</v>
      </c>
      <c r="Y97" s="52">
        <v>75</v>
      </c>
      <c r="Z97" s="51">
        <f t="shared" si="35"/>
        <v>2715</v>
      </c>
      <c r="AA97" s="52">
        <f>VLOOKUP(A:A,'Rangliste ab 9.Rang'!A:R,18,FALSE)</f>
        <v>85</v>
      </c>
      <c r="AB97" s="51">
        <f t="shared" si="41"/>
        <v>2800</v>
      </c>
    </row>
    <row r="98" spans="1:28" x14ac:dyDescent="0.2">
      <c r="B98" s="54"/>
      <c r="C98" s="48"/>
      <c r="D98" s="45"/>
      <c r="E98" s="46"/>
      <c r="F98" s="57"/>
      <c r="G98" s="55"/>
      <c r="H98" s="57"/>
      <c r="I98" s="58"/>
      <c r="J98" s="56"/>
      <c r="K98" s="58"/>
      <c r="L98" s="56"/>
      <c r="M98" s="58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1:28" ht="15.75" x14ac:dyDescent="0.25">
      <c r="B99" s="9" t="s">
        <v>243</v>
      </c>
      <c r="C99" s="35"/>
      <c r="D99" s="36"/>
      <c r="E99" s="37"/>
      <c r="F99" s="57"/>
      <c r="G99" s="55"/>
      <c r="H99" s="57"/>
      <c r="I99" s="58"/>
      <c r="J99" s="56"/>
      <c r="K99" s="58"/>
      <c r="L99" s="56"/>
      <c r="M99" s="58"/>
      <c r="N99" s="56"/>
      <c r="O99" s="56"/>
      <c r="P99" s="56"/>
      <c r="Q99" s="61"/>
      <c r="R99" s="56"/>
      <c r="S99" s="61"/>
      <c r="T99" s="56"/>
      <c r="U99" s="61"/>
      <c r="V99" s="56"/>
      <c r="W99" s="61"/>
      <c r="X99" s="56"/>
      <c r="Y99" s="61"/>
      <c r="Z99" s="61"/>
      <c r="AA99" s="56"/>
      <c r="AB99" s="61"/>
    </row>
    <row r="100" spans="1:28" x14ac:dyDescent="0.2">
      <c r="A100" s="10">
        <v>91</v>
      </c>
      <c r="B100" s="49" t="s">
        <v>22</v>
      </c>
      <c r="C100" s="50" t="s">
        <v>23</v>
      </c>
      <c r="D100" s="41">
        <v>51</v>
      </c>
      <c r="E100" s="42" t="s">
        <v>12</v>
      </c>
      <c r="F100" s="51">
        <v>450</v>
      </c>
      <c r="G100" s="51">
        <v>60</v>
      </c>
      <c r="H100" s="51">
        <f>SUM(F100:G100)</f>
        <v>510</v>
      </c>
      <c r="I100" s="53">
        <v>60</v>
      </c>
      <c r="J100" s="52">
        <f t="shared" si="29"/>
        <v>570</v>
      </c>
      <c r="K100" s="53">
        <v>70</v>
      </c>
      <c r="L100" s="52">
        <f t="shared" ref="L100:L115" si="46">SUM(J100:K100)</f>
        <v>640</v>
      </c>
      <c r="M100" s="53">
        <v>50</v>
      </c>
      <c r="N100" s="52">
        <f t="shared" ref="N100:N115" si="47">SUM(L100:M100)</f>
        <v>690</v>
      </c>
      <c r="O100" s="53">
        <v>65</v>
      </c>
      <c r="P100" s="52">
        <f>SUM(N100:O100)</f>
        <v>755</v>
      </c>
      <c r="Q100" s="53">
        <v>75</v>
      </c>
      <c r="R100" s="52">
        <f t="shared" ref="R100:R115" si="48">SUM(P100:Q100)</f>
        <v>830</v>
      </c>
      <c r="S100" s="53">
        <v>90</v>
      </c>
      <c r="T100" s="52">
        <v>920</v>
      </c>
      <c r="U100" s="53">
        <v>70</v>
      </c>
      <c r="V100" s="52">
        <v>990</v>
      </c>
      <c r="W100" s="53">
        <v>65</v>
      </c>
      <c r="X100" s="52">
        <v>1055</v>
      </c>
      <c r="Y100" s="52">
        <v>75</v>
      </c>
      <c r="Z100" s="51">
        <f t="shared" si="35"/>
        <v>1130</v>
      </c>
      <c r="AA100" s="52">
        <f>VLOOKUP(A:A,'Rangliste ab 9.Rang'!A:R,18,FALSE)</f>
        <v>60</v>
      </c>
      <c r="AB100" s="51">
        <f t="shared" ref="AB100:AB116" si="49">SUM(Z100:AA100)</f>
        <v>1190</v>
      </c>
    </row>
    <row r="101" spans="1:28" x14ac:dyDescent="0.2">
      <c r="A101" s="10">
        <v>92</v>
      </c>
      <c r="B101" s="49" t="s">
        <v>244</v>
      </c>
      <c r="C101" s="50" t="s">
        <v>245</v>
      </c>
      <c r="D101" s="41">
        <v>62</v>
      </c>
      <c r="E101" s="42"/>
      <c r="F101" s="51">
        <v>1030</v>
      </c>
      <c r="G101" s="51">
        <v>40</v>
      </c>
      <c r="H101" s="51">
        <f>SUM(F101:G101)</f>
        <v>1070</v>
      </c>
      <c r="I101" s="53"/>
      <c r="J101" s="52">
        <f t="shared" si="29"/>
        <v>1070</v>
      </c>
      <c r="K101" s="53"/>
      <c r="L101" s="52">
        <f t="shared" si="46"/>
        <v>1070</v>
      </c>
      <c r="M101" s="53"/>
      <c r="N101" s="52">
        <f t="shared" si="47"/>
        <v>1070</v>
      </c>
      <c r="O101" s="53">
        <v>0</v>
      </c>
      <c r="P101" s="52">
        <f t="shared" ref="P101:P115" si="50">SUM(N101:O101)</f>
        <v>1070</v>
      </c>
      <c r="Q101" s="53">
        <v>0</v>
      </c>
      <c r="R101" s="52">
        <f t="shared" si="48"/>
        <v>1070</v>
      </c>
      <c r="S101" s="53">
        <v>0</v>
      </c>
      <c r="T101" s="52">
        <v>1070</v>
      </c>
      <c r="U101" s="53">
        <v>0</v>
      </c>
      <c r="V101" s="52">
        <v>1070</v>
      </c>
      <c r="W101" s="53">
        <v>0</v>
      </c>
      <c r="X101" s="52">
        <v>1070</v>
      </c>
      <c r="Y101" s="52">
        <v>0</v>
      </c>
      <c r="Z101" s="51">
        <f t="shared" si="35"/>
        <v>1070</v>
      </c>
      <c r="AA101" s="52" t="e">
        <f>VLOOKUP(A:A,'Rangliste ab 9.Rang'!A:R,18,FALSE)</f>
        <v>#N/A</v>
      </c>
      <c r="AB101" s="51" t="e">
        <f t="shared" si="49"/>
        <v>#N/A</v>
      </c>
    </row>
    <row r="102" spans="1:28" x14ac:dyDescent="0.2">
      <c r="A102" s="10">
        <v>93</v>
      </c>
      <c r="B102" s="49" t="s">
        <v>246</v>
      </c>
      <c r="C102" s="50" t="s">
        <v>247</v>
      </c>
      <c r="D102" s="41">
        <v>36</v>
      </c>
      <c r="E102" s="42" t="s">
        <v>44</v>
      </c>
      <c r="F102" s="51">
        <v>1830</v>
      </c>
      <c r="G102" s="51">
        <v>50</v>
      </c>
      <c r="H102" s="51">
        <f>SUM(F102:G102)</f>
        <v>1880</v>
      </c>
      <c r="I102" s="53">
        <v>45</v>
      </c>
      <c r="J102" s="52">
        <f t="shared" si="29"/>
        <v>1925</v>
      </c>
      <c r="K102" s="53">
        <v>50</v>
      </c>
      <c r="L102" s="52">
        <f t="shared" si="46"/>
        <v>1975</v>
      </c>
      <c r="M102" s="53"/>
      <c r="N102" s="52">
        <f t="shared" si="47"/>
        <v>1975</v>
      </c>
      <c r="O102" s="53">
        <v>0</v>
      </c>
      <c r="P102" s="52">
        <f t="shared" si="50"/>
        <v>1975</v>
      </c>
      <c r="Q102" s="53">
        <v>0</v>
      </c>
      <c r="R102" s="52">
        <f t="shared" si="48"/>
        <v>1975</v>
      </c>
      <c r="S102" s="53">
        <v>0</v>
      </c>
      <c r="T102" s="52">
        <v>1975</v>
      </c>
      <c r="U102" s="53">
        <v>0</v>
      </c>
      <c r="V102" s="52">
        <v>1975</v>
      </c>
      <c r="W102" s="53">
        <v>0</v>
      </c>
      <c r="X102" s="52">
        <v>1975</v>
      </c>
      <c r="Y102" s="52">
        <v>0</v>
      </c>
      <c r="Z102" s="51">
        <f t="shared" si="35"/>
        <v>1975</v>
      </c>
      <c r="AA102" s="52" t="e">
        <f>VLOOKUP(A:A,'Rangliste ab 9.Rang'!A:R,18,FALSE)</f>
        <v>#N/A</v>
      </c>
      <c r="AB102" s="51" t="e">
        <f t="shared" si="49"/>
        <v>#N/A</v>
      </c>
    </row>
    <row r="103" spans="1:28" x14ac:dyDescent="0.2">
      <c r="A103" s="10">
        <v>96</v>
      </c>
      <c r="B103" s="49" t="s">
        <v>248</v>
      </c>
      <c r="C103" s="50" t="s">
        <v>53</v>
      </c>
      <c r="D103" s="41">
        <v>48</v>
      </c>
      <c r="E103" s="42" t="s">
        <v>44</v>
      </c>
      <c r="F103" s="51">
        <v>200</v>
      </c>
      <c r="G103" s="51">
        <v>35</v>
      </c>
      <c r="H103" s="51">
        <f>SUM(F103:G103)</f>
        <v>235</v>
      </c>
      <c r="I103" s="53">
        <v>35</v>
      </c>
      <c r="J103" s="52">
        <f t="shared" si="29"/>
        <v>270</v>
      </c>
      <c r="K103" s="53">
        <v>50</v>
      </c>
      <c r="L103" s="52">
        <f t="shared" si="46"/>
        <v>320</v>
      </c>
      <c r="M103" s="53"/>
      <c r="N103" s="52">
        <f t="shared" si="47"/>
        <v>320</v>
      </c>
      <c r="O103" s="53">
        <v>0</v>
      </c>
      <c r="P103" s="52">
        <f t="shared" si="50"/>
        <v>320</v>
      </c>
      <c r="Q103" s="53">
        <v>0</v>
      </c>
      <c r="R103" s="52">
        <f t="shared" si="48"/>
        <v>320</v>
      </c>
      <c r="S103" s="53">
        <v>0</v>
      </c>
      <c r="T103" s="52">
        <v>320</v>
      </c>
      <c r="U103" s="53">
        <v>0</v>
      </c>
      <c r="V103" s="52">
        <v>320</v>
      </c>
      <c r="W103" s="53">
        <v>0</v>
      </c>
      <c r="X103" s="52">
        <v>320</v>
      </c>
      <c r="Y103" s="52">
        <v>0</v>
      </c>
      <c r="Z103" s="51">
        <f t="shared" si="35"/>
        <v>320</v>
      </c>
      <c r="AA103" s="52" t="e">
        <f>VLOOKUP(A:A,'Rangliste ab 9.Rang'!A:R,18,FALSE)</f>
        <v>#N/A</v>
      </c>
      <c r="AB103" s="51" t="e">
        <f t="shared" si="49"/>
        <v>#N/A</v>
      </c>
    </row>
    <row r="104" spans="1:28" x14ac:dyDescent="0.2">
      <c r="A104" s="10">
        <v>97</v>
      </c>
      <c r="B104" s="49" t="s">
        <v>156</v>
      </c>
      <c r="C104" s="50" t="s">
        <v>122</v>
      </c>
      <c r="D104" s="41">
        <v>64</v>
      </c>
      <c r="E104" s="42" t="s">
        <v>44</v>
      </c>
      <c r="F104" s="51"/>
      <c r="G104" s="51"/>
      <c r="H104" s="51"/>
      <c r="I104" s="53"/>
      <c r="J104" s="52"/>
      <c r="K104" s="53">
        <v>50</v>
      </c>
      <c r="L104" s="52">
        <f t="shared" si="46"/>
        <v>50</v>
      </c>
      <c r="M104" s="53">
        <v>80</v>
      </c>
      <c r="N104" s="52">
        <f t="shared" si="47"/>
        <v>130</v>
      </c>
      <c r="O104" s="53">
        <v>0</v>
      </c>
      <c r="P104" s="52">
        <f t="shared" si="50"/>
        <v>130</v>
      </c>
      <c r="Q104" s="53">
        <v>0</v>
      </c>
      <c r="R104" s="52">
        <f t="shared" si="48"/>
        <v>130</v>
      </c>
      <c r="S104" s="53">
        <v>0</v>
      </c>
      <c r="T104" s="52">
        <v>130</v>
      </c>
      <c r="U104" s="53">
        <v>0</v>
      </c>
      <c r="V104" s="52">
        <v>130</v>
      </c>
      <c r="W104" s="53">
        <v>0</v>
      </c>
      <c r="X104" s="52">
        <v>130</v>
      </c>
      <c r="Y104" s="52">
        <v>0</v>
      </c>
      <c r="Z104" s="51">
        <f t="shared" si="35"/>
        <v>130</v>
      </c>
      <c r="AA104" s="52" t="e">
        <f>VLOOKUP(A:A,'Rangliste ab 9.Rang'!A:R,18,FALSE)</f>
        <v>#N/A</v>
      </c>
      <c r="AB104" s="51" t="e">
        <f t="shared" si="49"/>
        <v>#N/A</v>
      </c>
    </row>
    <row r="105" spans="1:28" x14ac:dyDescent="0.2">
      <c r="A105" s="10">
        <v>99</v>
      </c>
      <c r="B105" s="49" t="s">
        <v>249</v>
      </c>
      <c r="C105" s="50" t="s">
        <v>250</v>
      </c>
      <c r="D105" s="41">
        <v>65</v>
      </c>
      <c r="E105" s="42"/>
      <c r="F105" s="51">
        <v>1430</v>
      </c>
      <c r="G105" s="51">
        <v>85</v>
      </c>
      <c r="H105" s="51">
        <f>SUM(F105:G105)</f>
        <v>1515</v>
      </c>
      <c r="I105" s="53"/>
      <c r="J105" s="52">
        <f t="shared" si="29"/>
        <v>1515</v>
      </c>
      <c r="K105" s="53"/>
      <c r="L105" s="52">
        <f t="shared" si="46"/>
        <v>1515</v>
      </c>
      <c r="M105" s="53"/>
      <c r="N105" s="52">
        <f t="shared" si="47"/>
        <v>1515</v>
      </c>
      <c r="O105" s="53">
        <v>0</v>
      </c>
      <c r="P105" s="52">
        <f t="shared" si="50"/>
        <v>1515</v>
      </c>
      <c r="Q105" s="53">
        <v>0</v>
      </c>
      <c r="R105" s="52">
        <f t="shared" si="48"/>
        <v>1515</v>
      </c>
      <c r="S105" s="53">
        <v>0</v>
      </c>
      <c r="T105" s="52">
        <v>1515</v>
      </c>
      <c r="U105" s="53">
        <v>0</v>
      </c>
      <c r="V105" s="52">
        <v>1515</v>
      </c>
      <c r="W105" s="53">
        <v>0</v>
      </c>
      <c r="X105" s="52">
        <v>1515</v>
      </c>
      <c r="Y105" s="52">
        <v>0</v>
      </c>
      <c r="Z105" s="51">
        <f t="shared" si="35"/>
        <v>1515</v>
      </c>
      <c r="AA105" s="52" t="e">
        <f>VLOOKUP(A:A,'Rangliste ab 9.Rang'!A:R,18,FALSE)</f>
        <v>#N/A</v>
      </c>
      <c r="AB105" s="51" t="e">
        <f t="shared" si="49"/>
        <v>#N/A</v>
      </c>
    </row>
    <row r="106" spans="1:28" x14ac:dyDescent="0.2">
      <c r="A106" s="10">
        <v>100</v>
      </c>
      <c r="B106" s="49" t="s">
        <v>251</v>
      </c>
      <c r="C106" s="50" t="s">
        <v>252</v>
      </c>
      <c r="D106" s="41">
        <v>72</v>
      </c>
      <c r="E106" s="42"/>
      <c r="F106" s="51">
        <v>1045</v>
      </c>
      <c r="G106" s="51">
        <v>90</v>
      </c>
      <c r="H106" s="51">
        <f>SUM(F106:G106)</f>
        <v>1135</v>
      </c>
      <c r="I106" s="53">
        <v>95</v>
      </c>
      <c r="J106" s="52">
        <f t="shared" si="29"/>
        <v>1230</v>
      </c>
      <c r="K106" s="53">
        <v>80</v>
      </c>
      <c r="L106" s="52">
        <f t="shared" si="46"/>
        <v>1310</v>
      </c>
      <c r="M106" s="53"/>
      <c r="N106" s="52">
        <f t="shared" si="47"/>
        <v>1310</v>
      </c>
      <c r="O106" s="53">
        <v>0</v>
      </c>
      <c r="P106" s="52">
        <f t="shared" si="50"/>
        <v>1310</v>
      </c>
      <c r="Q106" s="53">
        <v>0</v>
      </c>
      <c r="R106" s="52">
        <f t="shared" si="48"/>
        <v>1310</v>
      </c>
      <c r="S106" s="53">
        <v>0</v>
      </c>
      <c r="T106" s="52">
        <v>1310</v>
      </c>
      <c r="U106" s="53">
        <v>0</v>
      </c>
      <c r="V106" s="52">
        <v>1310</v>
      </c>
      <c r="W106" s="53">
        <v>0</v>
      </c>
      <c r="X106" s="52">
        <v>1310</v>
      </c>
      <c r="Y106" s="52">
        <v>0</v>
      </c>
      <c r="Z106" s="51">
        <f t="shared" si="35"/>
        <v>1310</v>
      </c>
      <c r="AA106" s="52" t="e">
        <f>VLOOKUP(A:A,'Rangliste ab 9.Rang'!A:R,18,FALSE)</f>
        <v>#N/A</v>
      </c>
      <c r="AB106" s="51" t="e">
        <f t="shared" si="49"/>
        <v>#N/A</v>
      </c>
    </row>
    <row r="107" spans="1:28" x14ac:dyDescent="0.2">
      <c r="A107" s="10">
        <v>101</v>
      </c>
      <c r="B107" s="49" t="s">
        <v>253</v>
      </c>
      <c r="C107" s="50" t="s">
        <v>254</v>
      </c>
      <c r="D107" s="41">
        <v>68</v>
      </c>
      <c r="E107" s="42" t="s">
        <v>12</v>
      </c>
      <c r="F107" s="51">
        <v>55</v>
      </c>
      <c r="G107" s="51">
        <v>55</v>
      </c>
      <c r="H107" s="51">
        <f>SUM(F107:G107)</f>
        <v>110</v>
      </c>
      <c r="I107" s="53"/>
      <c r="J107" s="52">
        <f t="shared" si="29"/>
        <v>110</v>
      </c>
      <c r="K107" s="53"/>
      <c r="L107" s="52">
        <f t="shared" si="46"/>
        <v>110</v>
      </c>
      <c r="M107" s="53"/>
      <c r="N107" s="52">
        <f t="shared" si="47"/>
        <v>110</v>
      </c>
      <c r="O107" s="53">
        <v>0</v>
      </c>
      <c r="P107" s="52">
        <f t="shared" si="50"/>
        <v>110</v>
      </c>
      <c r="Q107" s="53">
        <v>0</v>
      </c>
      <c r="R107" s="52">
        <f t="shared" si="48"/>
        <v>110</v>
      </c>
      <c r="S107" s="53">
        <v>0</v>
      </c>
      <c r="T107" s="52">
        <v>110</v>
      </c>
      <c r="U107" s="53">
        <v>0</v>
      </c>
      <c r="V107" s="52">
        <v>110</v>
      </c>
      <c r="W107" s="53">
        <v>0</v>
      </c>
      <c r="X107" s="52">
        <v>110</v>
      </c>
      <c r="Y107" s="52">
        <v>0</v>
      </c>
      <c r="Z107" s="51">
        <f t="shared" si="35"/>
        <v>110</v>
      </c>
      <c r="AA107" s="52" t="e">
        <f>VLOOKUP(A:A,'Rangliste ab 9.Rang'!A:R,18,FALSE)</f>
        <v>#N/A</v>
      </c>
      <c r="AB107" s="51" t="e">
        <f t="shared" si="49"/>
        <v>#N/A</v>
      </c>
    </row>
    <row r="108" spans="1:28" x14ac:dyDescent="0.2">
      <c r="A108" s="10">
        <v>288</v>
      </c>
      <c r="B108" s="49" t="s">
        <v>360</v>
      </c>
      <c r="C108" s="50" t="s">
        <v>361</v>
      </c>
      <c r="D108" s="41">
        <v>96</v>
      </c>
      <c r="E108" s="42" t="s">
        <v>12</v>
      </c>
      <c r="F108" s="51"/>
      <c r="G108" s="51"/>
      <c r="H108" s="51"/>
      <c r="I108" s="53"/>
      <c r="J108" s="52"/>
      <c r="K108" s="53"/>
      <c r="L108" s="52"/>
      <c r="M108" s="53"/>
      <c r="N108" s="52">
        <v>0</v>
      </c>
      <c r="O108" s="53">
        <v>60</v>
      </c>
      <c r="P108" s="52">
        <f t="shared" ref="P108" si="51">SUM(N108:O108)</f>
        <v>60</v>
      </c>
      <c r="Q108" s="53">
        <v>65</v>
      </c>
      <c r="R108" s="52">
        <f t="shared" si="48"/>
        <v>125</v>
      </c>
      <c r="S108" s="53">
        <v>95</v>
      </c>
      <c r="T108" s="52">
        <v>220</v>
      </c>
      <c r="U108" s="53">
        <v>80</v>
      </c>
      <c r="V108" s="52">
        <v>300</v>
      </c>
      <c r="W108" s="53">
        <v>85</v>
      </c>
      <c r="X108" s="52">
        <v>385</v>
      </c>
      <c r="Y108" s="52">
        <v>100</v>
      </c>
      <c r="Z108" s="51">
        <f t="shared" si="35"/>
        <v>485</v>
      </c>
      <c r="AA108" s="52">
        <f>VLOOKUP(A:A,'Rangliste ab 9.Rang'!A:R,18,FALSE)</f>
        <v>90</v>
      </c>
      <c r="AB108" s="51">
        <f t="shared" si="49"/>
        <v>575</v>
      </c>
    </row>
    <row r="109" spans="1:28" x14ac:dyDescent="0.2">
      <c r="A109" s="10">
        <v>302</v>
      </c>
      <c r="B109" s="59" t="s">
        <v>391</v>
      </c>
      <c r="C109" s="64" t="s">
        <v>386</v>
      </c>
      <c r="D109" s="41">
        <v>91</v>
      </c>
      <c r="E109" s="42" t="s">
        <v>7</v>
      </c>
      <c r="F109" s="51"/>
      <c r="G109" s="51"/>
      <c r="H109" s="51"/>
      <c r="I109" s="53"/>
      <c r="J109" s="52"/>
      <c r="K109" s="53"/>
      <c r="L109" s="52"/>
      <c r="M109" s="53"/>
      <c r="N109" s="52"/>
      <c r="O109" s="53"/>
      <c r="P109" s="52"/>
      <c r="Q109" s="53">
        <v>35</v>
      </c>
      <c r="R109" s="52">
        <f t="shared" si="48"/>
        <v>35</v>
      </c>
      <c r="S109" s="53">
        <v>25</v>
      </c>
      <c r="T109" s="52">
        <v>60</v>
      </c>
      <c r="U109" s="53">
        <v>0</v>
      </c>
      <c r="V109" s="52">
        <v>60</v>
      </c>
      <c r="W109" s="53">
        <v>0</v>
      </c>
      <c r="X109" s="52">
        <v>60</v>
      </c>
      <c r="Y109" s="52">
        <v>0</v>
      </c>
      <c r="Z109" s="51">
        <f t="shared" si="35"/>
        <v>60</v>
      </c>
      <c r="AA109" s="52" t="e">
        <f>VLOOKUP(A:A,'Rangliste ab 9.Rang'!A:R,18,FALSE)</f>
        <v>#N/A</v>
      </c>
      <c r="AB109" s="51" t="e">
        <f t="shared" si="49"/>
        <v>#N/A</v>
      </c>
    </row>
    <row r="110" spans="1:28" x14ac:dyDescent="0.2">
      <c r="A110" s="10">
        <v>102</v>
      </c>
      <c r="B110" s="49" t="s">
        <v>255</v>
      </c>
      <c r="C110" s="50" t="s">
        <v>256</v>
      </c>
      <c r="D110" s="41">
        <v>86</v>
      </c>
      <c r="E110" s="42"/>
      <c r="F110" s="51">
        <v>135</v>
      </c>
      <c r="G110" s="51">
        <v>90</v>
      </c>
      <c r="H110" s="51">
        <f>SUM(F110:G110)</f>
        <v>225</v>
      </c>
      <c r="I110" s="53"/>
      <c r="J110" s="52">
        <f t="shared" si="29"/>
        <v>225</v>
      </c>
      <c r="K110" s="53"/>
      <c r="L110" s="52">
        <f t="shared" si="46"/>
        <v>225</v>
      </c>
      <c r="M110" s="53"/>
      <c r="N110" s="52">
        <f t="shared" si="47"/>
        <v>225</v>
      </c>
      <c r="O110" s="53">
        <v>0</v>
      </c>
      <c r="P110" s="52">
        <f t="shared" si="50"/>
        <v>225</v>
      </c>
      <c r="Q110" s="53">
        <v>0</v>
      </c>
      <c r="R110" s="52">
        <f t="shared" si="48"/>
        <v>225</v>
      </c>
      <c r="S110" s="53">
        <v>0</v>
      </c>
      <c r="T110" s="52">
        <v>225</v>
      </c>
      <c r="U110" s="53">
        <v>0</v>
      </c>
      <c r="V110" s="52">
        <v>225</v>
      </c>
      <c r="W110" s="53">
        <v>0</v>
      </c>
      <c r="X110" s="52">
        <v>225</v>
      </c>
      <c r="Y110" s="52">
        <v>0</v>
      </c>
      <c r="Z110" s="51">
        <f t="shared" si="35"/>
        <v>225</v>
      </c>
      <c r="AA110" s="52" t="e">
        <f>VLOOKUP(A:A,'Rangliste ab 9.Rang'!A:R,18,FALSE)</f>
        <v>#N/A</v>
      </c>
      <c r="AB110" s="51" t="e">
        <f t="shared" si="49"/>
        <v>#N/A</v>
      </c>
    </row>
    <row r="111" spans="1:28" x14ac:dyDescent="0.2">
      <c r="A111" s="10">
        <v>103</v>
      </c>
      <c r="B111" s="49" t="s">
        <v>257</v>
      </c>
      <c r="C111" s="50" t="s">
        <v>258</v>
      </c>
      <c r="D111" s="41">
        <v>78</v>
      </c>
      <c r="E111" s="42" t="s">
        <v>31</v>
      </c>
      <c r="F111" s="51">
        <v>1060</v>
      </c>
      <c r="G111" s="51">
        <v>100</v>
      </c>
      <c r="H111" s="51">
        <f>SUM(F111:G111)</f>
        <v>1160</v>
      </c>
      <c r="I111" s="53">
        <v>95</v>
      </c>
      <c r="J111" s="52">
        <f t="shared" si="29"/>
        <v>1255</v>
      </c>
      <c r="K111" s="53">
        <v>100</v>
      </c>
      <c r="L111" s="52">
        <f t="shared" si="46"/>
        <v>1355</v>
      </c>
      <c r="M111" s="53"/>
      <c r="N111" s="52">
        <f t="shared" si="47"/>
        <v>1355</v>
      </c>
      <c r="O111" s="53">
        <v>100</v>
      </c>
      <c r="P111" s="52">
        <f t="shared" si="50"/>
        <v>1455</v>
      </c>
      <c r="Q111" s="53">
        <v>100</v>
      </c>
      <c r="R111" s="52">
        <f t="shared" si="48"/>
        <v>1555</v>
      </c>
      <c r="S111" s="53">
        <v>0</v>
      </c>
      <c r="T111" s="52">
        <v>1555</v>
      </c>
      <c r="U111" s="53">
        <v>0</v>
      </c>
      <c r="V111" s="52">
        <v>1555</v>
      </c>
      <c r="W111" s="53">
        <v>0</v>
      </c>
      <c r="X111" s="52">
        <v>1555</v>
      </c>
      <c r="Y111" s="52">
        <v>0</v>
      </c>
      <c r="Z111" s="51">
        <f t="shared" si="35"/>
        <v>1555</v>
      </c>
      <c r="AA111" s="52" t="e">
        <f>VLOOKUP(A:A,'Rangliste ab 9.Rang'!A:R,18,FALSE)</f>
        <v>#N/A</v>
      </c>
      <c r="AB111" s="51" t="e">
        <f t="shared" si="49"/>
        <v>#N/A</v>
      </c>
    </row>
    <row r="112" spans="1:28" x14ac:dyDescent="0.2">
      <c r="A112" s="10">
        <v>305</v>
      </c>
      <c r="B112" s="59" t="s">
        <v>389</v>
      </c>
      <c r="C112" s="64" t="s">
        <v>357</v>
      </c>
      <c r="D112" s="41">
        <v>96</v>
      </c>
      <c r="E112" s="42" t="s">
        <v>12</v>
      </c>
      <c r="F112" s="51"/>
      <c r="G112" s="51"/>
      <c r="H112" s="51"/>
      <c r="I112" s="53"/>
      <c r="J112" s="52"/>
      <c r="K112" s="53"/>
      <c r="L112" s="52"/>
      <c r="M112" s="53"/>
      <c r="N112" s="52"/>
      <c r="O112" s="53"/>
      <c r="P112" s="52"/>
      <c r="Q112" s="53">
        <v>30</v>
      </c>
      <c r="R112" s="52">
        <f t="shared" si="48"/>
        <v>30</v>
      </c>
      <c r="S112" s="53">
        <v>50</v>
      </c>
      <c r="T112" s="52">
        <v>80</v>
      </c>
      <c r="U112" s="53">
        <v>35</v>
      </c>
      <c r="V112" s="52">
        <v>115</v>
      </c>
      <c r="W112" s="53">
        <v>0</v>
      </c>
      <c r="X112" s="52">
        <v>115</v>
      </c>
      <c r="Y112" s="52">
        <v>0</v>
      </c>
      <c r="Z112" s="51">
        <f t="shared" si="35"/>
        <v>115</v>
      </c>
      <c r="AA112" s="52" t="e">
        <f>VLOOKUP(A:A,'Rangliste ab 9.Rang'!A:R,18,FALSE)</f>
        <v>#N/A</v>
      </c>
      <c r="AB112" s="51" t="e">
        <f t="shared" si="49"/>
        <v>#N/A</v>
      </c>
    </row>
    <row r="113" spans="1:28" x14ac:dyDescent="0.2">
      <c r="A113" s="10">
        <v>286</v>
      </c>
      <c r="B113" s="49" t="s">
        <v>393</v>
      </c>
      <c r="C113" s="50" t="s">
        <v>357</v>
      </c>
      <c r="D113" s="41">
        <v>95</v>
      </c>
      <c r="E113" s="42" t="s">
        <v>12</v>
      </c>
      <c r="F113" s="51"/>
      <c r="G113" s="51"/>
      <c r="H113" s="51"/>
      <c r="I113" s="53"/>
      <c r="J113" s="52"/>
      <c r="K113" s="53"/>
      <c r="L113" s="52"/>
      <c r="M113" s="53"/>
      <c r="N113" s="52">
        <v>0</v>
      </c>
      <c r="O113" s="53">
        <v>75</v>
      </c>
      <c r="P113" s="52">
        <f t="shared" ref="P113" si="52">SUM(N113:O113)</f>
        <v>75</v>
      </c>
      <c r="Q113" s="53">
        <v>90</v>
      </c>
      <c r="R113" s="52">
        <f t="shared" si="48"/>
        <v>165</v>
      </c>
      <c r="S113" s="53">
        <v>100</v>
      </c>
      <c r="T113" s="52">
        <v>265</v>
      </c>
      <c r="U113" s="53">
        <v>95</v>
      </c>
      <c r="V113" s="52">
        <v>360</v>
      </c>
      <c r="W113" s="53">
        <v>0</v>
      </c>
      <c r="X113" s="52">
        <v>360</v>
      </c>
      <c r="Y113" s="52">
        <v>100</v>
      </c>
      <c r="Z113" s="51">
        <f t="shared" si="35"/>
        <v>460</v>
      </c>
      <c r="AA113" s="52" t="e">
        <f>VLOOKUP(A:A,'Rangliste ab 9.Rang'!A:R,18,FALSE)</f>
        <v>#N/A</v>
      </c>
      <c r="AB113" s="51" t="e">
        <f t="shared" si="49"/>
        <v>#N/A</v>
      </c>
    </row>
    <row r="114" spans="1:28" x14ac:dyDescent="0.2">
      <c r="A114" s="10">
        <v>333</v>
      </c>
      <c r="B114" s="59" t="s">
        <v>458</v>
      </c>
      <c r="C114" s="64" t="s">
        <v>459</v>
      </c>
      <c r="D114" s="41">
        <v>94</v>
      </c>
      <c r="E114" s="42" t="s">
        <v>12</v>
      </c>
      <c r="F114" s="51"/>
      <c r="G114" s="51"/>
      <c r="H114" s="51"/>
      <c r="I114" s="53"/>
      <c r="J114" s="52"/>
      <c r="K114" s="53"/>
      <c r="L114" s="52"/>
      <c r="M114" s="53"/>
      <c r="N114" s="52"/>
      <c r="O114" s="53"/>
      <c r="P114" s="52"/>
      <c r="Q114" s="53"/>
      <c r="R114" s="52"/>
      <c r="S114" s="53"/>
      <c r="T114" s="52"/>
      <c r="U114" s="53"/>
      <c r="V114" s="52"/>
      <c r="W114" s="53"/>
      <c r="X114" s="52"/>
      <c r="Y114" s="52">
        <v>95</v>
      </c>
      <c r="Z114" s="51">
        <f t="shared" ref="Z114" si="53">SUM(X114:Y114)</f>
        <v>95</v>
      </c>
      <c r="AA114" s="52" t="e">
        <f>VLOOKUP(A:A,'Rangliste ab 9.Rang'!A:R,18,FALSE)</f>
        <v>#N/A</v>
      </c>
      <c r="AB114" s="51" t="e">
        <f t="shared" si="49"/>
        <v>#N/A</v>
      </c>
    </row>
    <row r="115" spans="1:28" x14ac:dyDescent="0.2">
      <c r="A115" s="10">
        <v>104</v>
      </c>
      <c r="B115" s="50" t="s">
        <v>259</v>
      </c>
      <c r="C115" s="50" t="s">
        <v>254</v>
      </c>
      <c r="D115" s="41">
        <v>85</v>
      </c>
      <c r="E115" s="42" t="s">
        <v>12</v>
      </c>
      <c r="F115" s="51"/>
      <c r="G115" s="51"/>
      <c r="H115" s="51">
        <v>0</v>
      </c>
      <c r="I115" s="53">
        <v>60</v>
      </c>
      <c r="J115" s="52">
        <v>60</v>
      </c>
      <c r="K115" s="53"/>
      <c r="L115" s="52">
        <f t="shared" si="46"/>
        <v>60</v>
      </c>
      <c r="M115" s="53"/>
      <c r="N115" s="52">
        <f t="shared" si="47"/>
        <v>60</v>
      </c>
      <c r="O115" s="53">
        <v>0</v>
      </c>
      <c r="P115" s="52">
        <f t="shared" si="50"/>
        <v>60</v>
      </c>
      <c r="Q115" s="53">
        <v>0</v>
      </c>
      <c r="R115" s="52">
        <f t="shared" si="48"/>
        <v>60</v>
      </c>
      <c r="S115" s="53">
        <v>0</v>
      </c>
      <c r="T115" s="52">
        <v>60</v>
      </c>
      <c r="U115" s="53">
        <v>0</v>
      </c>
      <c r="V115" s="52">
        <v>60</v>
      </c>
      <c r="W115" s="53">
        <v>0</v>
      </c>
      <c r="X115" s="52">
        <v>60</v>
      </c>
      <c r="Y115" s="52">
        <v>0</v>
      </c>
      <c r="Z115" s="51">
        <f t="shared" si="35"/>
        <v>60</v>
      </c>
      <c r="AA115" s="52" t="e">
        <f>VLOOKUP(A:A,'Rangliste ab 9.Rang'!A:R,18,FALSE)</f>
        <v>#N/A</v>
      </c>
      <c r="AB115" s="51" t="e">
        <f t="shared" si="49"/>
        <v>#N/A</v>
      </c>
    </row>
    <row r="116" spans="1:28" x14ac:dyDescent="0.2">
      <c r="A116" s="10">
        <v>307</v>
      </c>
      <c r="B116" s="50" t="s">
        <v>397</v>
      </c>
      <c r="C116" s="50" t="s">
        <v>361</v>
      </c>
      <c r="D116" s="41">
        <v>96</v>
      </c>
      <c r="E116" s="42" t="s">
        <v>12</v>
      </c>
      <c r="F116" s="51"/>
      <c r="G116" s="51"/>
      <c r="H116" s="51"/>
      <c r="I116" s="53"/>
      <c r="J116" s="52"/>
      <c r="K116" s="53"/>
      <c r="L116" s="52"/>
      <c r="M116" s="53"/>
      <c r="N116" s="52"/>
      <c r="O116" s="53"/>
      <c r="P116" s="52"/>
      <c r="Q116" s="53"/>
      <c r="R116" s="52">
        <v>0</v>
      </c>
      <c r="S116" s="53">
        <v>35</v>
      </c>
      <c r="T116" s="52">
        <v>35</v>
      </c>
      <c r="U116" s="53">
        <v>80</v>
      </c>
      <c r="V116" s="52">
        <v>115</v>
      </c>
      <c r="W116" s="53">
        <v>80</v>
      </c>
      <c r="X116" s="52">
        <v>195</v>
      </c>
      <c r="Y116" s="52">
        <v>85</v>
      </c>
      <c r="Z116" s="51">
        <f t="shared" si="35"/>
        <v>280</v>
      </c>
      <c r="AA116" s="52">
        <f>VLOOKUP(A:A,'Rangliste ab 9.Rang'!A:R,18,FALSE)</f>
        <v>90</v>
      </c>
      <c r="AB116" s="51">
        <f t="shared" si="49"/>
        <v>370</v>
      </c>
    </row>
    <row r="117" spans="1:28" x14ac:dyDescent="0.2">
      <c r="B117" s="54"/>
      <c r="C117" s="48"/>
      <c r="D117" s="45"/>
      <c r="E117" s="46"/>
      <c r="F117" s="57"/>
      <c r="G117" s="55"/>
      <c r="H117" s="57"/>
      <c r="I117" s="58"/>
      <c r="J117" s="56"/>
      <c r="K117" s="58"/>
      <c r="L117" s="56"/>
      <c r="M117" s="58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ht="15.75" x14ac:dyDescent="0.25">
      <c r="B118" s="9" t="s">
        <v>260</v>
      </c>
      <c r="C118" s="35"/>
      <c r="D118" s="36"/>
      <c r="E118" s="37"/>
      <c r="F118" s="57"/>
      <c r="G118" s="55"/>
      <c r="H118" s="57"/>
      <c r="I118" s="58"/>
      <c r="J118" s="56"/>
      <c r="K118" s="58"/>
      <c r="L118" s="56"/>
      <c r="M118" s="58"/>
      <c r="N118" s="56"/>
      <c r="O118" s="56"/>
      <c r="P118" s="56"/>
      <c r="Q118" s="61"/>
      <c r="R118" s="56"/>
      <c r="S118" s="61"/>
      <c r="T118" s="56"/>
      <c r="U118" s="61"/>
      <c r="V118" s="56"/>
      <c r="W118" s="61"/>
      <c r="X118" s="56"/>
      <c r="Y118" s="61"/>
      <c r="Z118" s="61"/>
      <c r="AA118" s="61"/>
      <c r="AB118" s="61"/>
    </row>
    <row r="119" spans="1:28" x14ac:dyDescent="0.2">
      <c r="A119" s="63">
        <v>105</v>
      </c>
      <c r="B119" s="59" t="s">
        <v>261</v>
      </c>
      <c r="C119" s="64" t="s">
        <v>262</v>
      </c>
      <c r="D119" s="42">
        <v>90</v>
      </c>
      <c r="E119" s="42"/>
      <c r="F119" s="52"/>
      <c r="G119" s="52"/>
      <c r="H119" s="52">
        <v>0</v>
      </c>
      <c r="I119" s="65">
        <v>5</v>
      </c>
      <c r="J119" s="52">
        <v>5</v>
      </c>
      <c r="K119" s="65">
        <v>50</v>
      </c>
      <c r="L119" s="52">
        <f>SUM(J119:K119)</f>
        <v>55</v>
      </c>
      <c r="M119" s="65"/>
      <c r="N119" s="52">
        <f>SUM(L119:M119)</f>
        <v>55</v>
      </c>
      <c r="O119" s="53">
        <v>0</v>
      </c>
      <c r="P119" s="52">
        <f>SUM(N119:O119)</f>
        <v>55</v>
      </c>
      <c r="Q119" s="53">
        <v>0</v>
      </c>
      <c r="R119" s="52">
        <f t="shared" ref="R119:R120" si="54">SUM(P119:Q119)</f>
        <v>55</v>
      </c>
      <c r="S119" s="53">
        <v>0</v>
      </c>
      <c r="T119" s="52">
        <v>55</v>
      </c>
      <c r="U119" s="53">
        <v>0</v>
      </c>
      <c r="V119" s="52">
        <v>55</v>
      </c>
      <c r="W119" s="53">
        <v>0</v>
      </c>
      <c r="X119" s="52">
        <v>55</v>
      </c>
      <c r="Y119" s="52">
        <v>0</v>
      </c>
      <c r="Z119" s="51">
        <f t="shared" si="35"/>
        <v>55</v>
      </c>
      <c r="AA119" s="52" t="e">
        <f>VLOOKUP(A:A,'Rangliste ab 9.Rang'!A:R,18,FALSE)</f>
        <v>#N/A</v>
      </c>
      <c r="AB119" s="51" t="e">
        <f t="shared" ref="AB119:AB120" si="55">SUM(Z119:AA119)</f>
        <v>#N/A</v>
      </c>
    </row>
    <row r="120" spans="1:28" x14ac:dyDescent="0.2">
      <c r="A120" s="10">
        <v>106</v>
      </c>
      <c r="B120" s="49" t="s">
        <v>263</v>
      </c>
      <c r="C120" s="50" t="s">
        <v>234</v>
      </c>
      <c r="D120" s="41">
        <v>52</v>
      </c>
      <c r="E120" s="42"/>
      <c r="F120" s="51">
        <v>1180</v>
      </c>
      <c r="G120" s="51">
        <v>35</v>
      </c>
      <c r="H120" s="51">
        <f>SUM(F120:G120)</f>
        <v>1215</v>
      </c>
      <c r="I120" s="65">
        <v>50</v>
      </c>
      <c r="J120" s="52">
        <f t="shared" si="29"/>
        <v>1265</v>
      </c>
      <c r="K120" s="65">
        <v>40</v>
      </c>
      <c r="L120" s="52">
        <f>SUM(J120:K120)</f>
        <v>1305</v>
      </c>
      <c r="M120" s="65"/>
      <c r="N120" s="52">
        <f>SUM(L120:M120)</f>
        <v>1305</v>
      </c>
      <c r="O120" s="53">
        <v>0</v>
      </c>
      <c r="P120" s="52">
        <f>SUM(N120:O120)</f>
        <v>1305</v>
      </c>
      <c r="Q120" s="53">
        <v>0</v>
      </c>
      <c r="R120" s="52">
        <f t="shared" si="54"/>
        <v>1305</v>
      </c>
      <c r="S120" s="53">
        <v>0</v>
      </c>
      <c r="T120" s="52">
        <v>1305</v>
      </c>
      <c r="U120" s="53">
        <v>0</v>
      </c>
      <c r="V120" s="52">
        <v>1305</v>
      </c>
      <c r="W120" s="53">
        <v>0</v>
      </c>
      <c r="X120" s="52">
        <v>1305</v>
      </c>
      <c r="Y120" s="52">
        <v>0</v>
      </c>
      <c r="Z120" s="51">
        <f t="shared" si="35"/>
        <v>1305</v>
      </c>
      <c r="AA120" s="52" t="e">
        <f>VLOOKUP(A:A,'Rangliste ab 9.Rang'!A:R,18,FALSE)</f>
        <v>#N/A</v>
      </c>
      <c r="AB120" s="51" t="e">
        <f t="shared" si="55"/>
        <v>#N/A</v>
      </c>
    </row>
    <row r="121" spans="1:28" x14ac:dyDescent="0.2">
      <c r="B121" s="54"/>
      <c r="C121" s="48"/>
      <c r="D121" s="45"/>
      <c r="E121" s="46"/>
      <c r="F121" s="57"/>
      <c r="G121" s="55"/>
      <c r="H121" s="57"/>
      <c r="I121" s="58"/>
      <c r="J121" s="56"/>
      <c r="K121" s="58"/>
      <c r="L121" s="56"/>
      <c r="M121" s="58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</row>
    <row r="122" spans="1:28" ht="15.75" x14ac:dyDescent="0.25">
      <c r="B122" s="9" t="s">
        <v>264</v>
      </c>
      <c r="C122" s="35"/>
      <c r="D122" s="36"/>
      <c r="E122" s="37"/>
      <c r="F122" s="57"/>
      <c r="G122" s="55"/>
      <c r="H122" s="57"/>
      <c r="I122" s="58"/>
      <c r="J122" s="56"/>
      <c r="K122" s="58"/>
      <c r="L122" s="56"/>
      <c r="M122" s="58"/>
      <c r="N122" s="56"/>
      <c r="O122" s="56"/>
      <c r="P122" s="56"/>
      <c r="Q122" s="61"/>
      <c r="R122" s="56"/>
      <c r="S122" s="61"/>
      <c r="T122" s="56"/>
      <c r="U122" s="56"/>
      <c r="V122" s="56"/>
      <c r="W122" s="56"/>
      <c r="X122" s="56"/>
      <c r="Y122" s="61"/>
      <c r="Z122" s="61"/>
      <c r="AA122" s="56"/>
      <c r="AB122" s="61"/>
    </row>
    <row r="123" spans="1:28" x14ac:dyDescent="0.2">
      <c r="A123" s="10">
        <v>110</v>
      </c>
      <c r="B123" s="49" t="s">
        <v>105</v>
      </c>
      <c r="C123" s="50" t="s">
        <v>371</v>
      </c>
      <c r="D123" s="41">
        <v>69</v>
      </c>
      <c r="E123" s="42" t="s">
        <v>12</v>
      </c>
      <c r="F123" s="51"/>
      <c r="G123" s="51"/>
      <c r="H123" s="51"/>
      <c r="I123" s="53"/>
      <c r="J123" s="52"/>
      <c r="K123" s="53">
        <v>55</v>
      </c>
      <c r="L123" s="52">
        <f t="shared" ref="L123:L130" si="56">SUM(J123:K123)</f>
        <v>55</v>
      </c>
      <c r="M123" s="53">
        <v>80</v>
      </c>
      <c r="N123" s="52">
        <f t="shared" ref="N123:N130" si="57">SUM(L123:M123)</f>
        <v>135</v>
      </c>
      <c r="O123" s="53">
        <v>70</v>
      </c>
      <c r="P123" s="52">
        <f>SUM(N123:O123)</f>
        <v>205</v>
      </c>
      <c r="Q123" s="53">
        <v>75</v>
      </c>
      <c r="R123" s="52">
        <f t="shared" ref="R123:R130" si="58">SUM(P123:Q123)</f>
        <v>280</v>
      </c>
      <c r="S123" s="53">
        <v>80</v>
      </c>
      <c r="T123" s="52">
        <v>360</v>
      </c>
      <c r="U123" s="53">
        <v>60</v>
      </c>
      <c r="V123" s="52">
        <v>420</v>
      </c>
      <c r="W123" s="53">
        <v>0</v>
      </c>
      <c r="X123" s="52">
        <v>420</v>
      </c>
      <c r="Y123" s="52">
        <v>0</v>
      </c>
      <c r="Z123" s="51">
        <f t="shared" si="35"/>
        <v>420</v>
      </c>
      <c r="AA123" s="52" t="e">
        <f>VLOOKUP(A:A,'Rangliste ab 9.Rang'!A:R,18,FALSE)</f>
        <v>#N/A</v>
      </c>
      <c r="AB123" s="51" t="e">
        <f t="shared" ref="AB123:AB130" si="59">SUM(Z123:AA123)</f>
        <v>#N/A</v>
      </c>
    </row>
    <row r="124" spans="1:28" x14ac:dyDescent="0.2">
      <c r="A124" s="10">
        <v>330</v>
      </c>
      <c r="B124" s="59" t="s">
        <v>439</v>
      </c>
      <c r="C124" s="64" t="s">
        <v>440</v>
      </c>
      <c r="D124" s="41">
        <v>95</v>
      </c>
      <c r="E124" s="42" t="s">
        <v>12</v>
      </c>
      <c r="F124" s="51"/>
      <c r="G124" s="51"/>
      <c r="H124" s="51"/>
      <c r="I124" s="53"/>
      <c r="J124" s="52"/>
      <c r="K124" s="53"/>
      <c r="L124" s="52"/>
      <c r="M124" s="53"/>
      <c r="N124" s="52"/>
      <c r="O124" s="53"/>
      <c r="P124" s="52"/>
      <c r="Q124" s="53"/>
      <c r="R124" s="52"/>
      <c r="S124" s="53"/>
      <c r="T124" s="52"/>
      <c r="U124" s="53"/>
      <c r="V124" s="52"/>
      <c r="W124" s="53"/>
      <c r="X124" s="52"/>
      <c r="Y124" s="52">
        <v>75</v>
      </c>
      <c r="Z124" s="51">
        <f t="shared" ref="Z124" si="60">SUM(X124:Y124)</f>
        <v>75</v>
      </c>
      <c r="AA124" s="52">
        <f>VLOOKUP(A:A,'Rangliste ab 9.Rang'!A:R,18,FALSE)</f>
        <v>90</v>
      </c>
      <c r="AB124" s="51">
        <f t="shared" si="59"/>
        <v>165</v>
      </c>
    </row>
    <row r="125" spans="1:28" x14ac:dyDescent="0.2">
      <c r="A125" s="10">
        <v>113</v>
      </c>
      <c r="B125" s="49" t="s">
        <v>24</v>
      </c>
      <c r="C125" s="50" t="s">
        <v>25</v>
      </c>
      <c r="D125" s="41">
        <v>72</v>
      </c>
      <c r="E125" s="42"/>
      <c r="F125" s="51">
        <v>80</v>
      </c>
      <c r="G125" s="51">
        <v>90</v>
      </c>
      <c r="H125" s="51">
        <f>SUM(F125:G125)</f>
        <v>170</v>
      </c>
      <c r="I125" s="51">
        <v>70</v>
      </c>
      <c r="J125" s="52">
        <f t="shared" si="29"/>
        <v>240</v>
      </c>
      <c r="K125" s="51">
        <v>80</v>
      </c>
      <c r="L125" s="52">
        <f t="shared" si="56"/>
        <v>320</v>
      </c>
      <c r="M125" s="51">
        <v>95</v>
      </c>
      <c r="N125" s="52">
        <f t="shared" si="57"/>
        <v>415</v>
      </c>
      <c r="O125" s="53">
        <v>0</v>
      </c>
      <c r="P125" s="52">
        <f t="shared" ref="P125:P130" si="61">SUM(N125:O125)</f>
        <v>415</v>
      </c>
      <c r="Q125" s="53">
        <v>0</v>
      </c>
      <c r="R125" s="52">
        <f t="shared" si="58"/>
        <v>415</v>
      </c>
      <c r="S125" s="53">
        <v>0</v>
      </c>
      <c r="T125" s="52">
        <v>415</v>
      </c>
      <c r="U125" s="53">
        <v>0</v>
      </c>
      <c r="V125" s="52">
        <v>415</v>
      </c>
      <c r="W125" s="53">
        <v>0</v>
      </c>
      <c r="X125" s="52">
        <v>415</v>
      </c>
      <c r="Y125" s="52">
        <v>0</v>
      </c>
      <c r="Z125" s="51">
        <f t="shared" si="35"/>
        <v>415</v>
      </c>
      <c r="AA125" s="52" t="e">
        <f>VLOOKUP(A:A,'Rangliste ab 9.Rang'!A:R,18,FALSE)</f>
        <v>#N/A</v>
      </c>
      <c r="AB125" s="51" t="e">
        <f t="shared" si="59"/>
        <v>#N/A</v>
      </c>
    </row>
    <row r="126" spans="1:28" x14ac:dyDescent="0.2">
      <c r="A126" s="10">
        <v>285</v>
      </c>
      <c r="B126" s="49" t="s">
        <v>356</v>
      </c>
      <c r="C126" s="50" t="s">
        <v>16</v>
      </c>
      <c r="D126" s="41">
        <v>95</v>
      </c>
      <c r="E126" s="42" t="s">
        <v>12</v>
      </c>
      <c r="F126" s="51"/>
      <c r="G126" s="51"/>
      <c r="H126" s="51"/>
      <c r="I126" s="51"/>
      <c r="J126" s="52"/>
      <c r="K126" s="51"/>
      <c r="L126" s="52"/>
      <c r="M126" s="51"/>
      <c r="N126" s="52">
        <v>0</v>
      </c>
      <c r="O126" s="53">
        <v>75</v>
      </c>
      <c r="P126" s="52">
        <f t="shared" ref="P126" si="62">SUM(N126:O126)</f>
        <v>75</v>
      </c>
      <c r="Q126" s="53">
        <v>90</v>
      </c>
      <c r="R126" s="52">
        <f t="shared" si="58"/>
        <v>165</v>
      </c>
      <c r="S126" s="53">
        <v>85</v>
      </c>
      <c r="T126" s="52">
        <v>250</v>
      </c>
      <c r="U126" s="53">
        <v>0</v>
      </c>
      <c r="V126" s="52">
        <v>250</v>
      </c>
      <c r="W126" s="53">
        <v>0</v>
      </c>
      <c r="X126" s="52">
        <v>250</v>
      </c>
      <c r="Y126" s="52">
        <v>0</v>
      </c>
      <c r="Z126" s="51">
        <f t="shared" si="35"/>
        <v>250</v>
      </c>
      <c r="AA126" s="52" t="e">
        <f>VLOOKUP(A:A,'Rangliste ab 9.Rang'!A:R,18,FALSE)</f>
        <v>#N/A</v>
      </c>
      <c r="AB126" s="51" t="e">
        <f t="shared" si="59"/>
        <v>#N/A</v>
      </c>
    </row>
    <row r="127" spans="1:28" x14ac:dyDescent="0.2">
      <c r="A127" s="10">
        <v>303</v>
      </c>
      <c r="B127" s="59" t="s">
        <v>387</v>
      </c>
      <c r="C127" s="64" t="s">
        <v>386</v>
      </c>
      <c r="D127" s="41">
        <v>90</v>
      </c>
      <c r="E127" s="42" t="s">
        <v>7</v>
      </c>
      <c r="F127" s="51"/>
      <c r="G127" s="51"/>
      <c r="H127" s="51"/>
      <c r="I127" s="51"/>
      <c r="J127" s="52"/>
      <c r="K127" s="51"/>
      <c r="L127" s="52"/>
      <c r="M127" s="51"/>
      <c r="N127" s="52"/>
      <c r="O127" s="53"/>
      <c r="P127" s="52"/>
      <c r="Q127" s="53">
        <v>35</v>
      </c>
      <c r="R127" s="52">
        <f t="shared" si="58"/>
        <v>35</v>
      </c>
      <c r="S127" s="53">
        <v>0</v>
      </c>
      <c r="T127" s="52">
        <v>35</v>
      </c>
      <c r="U127" s="53">
        <v>0</v>
      </c>
      <c r="V127" s="52">
        <v>35</v>
      </c>
      <c r="W127" s="53">
        <v>0</v>
      </c>
      <c r="X127" s="52">
        <v>35</v>
      </c>
      <c r="Y127" s="52">
        <v>0</v>
      </c>
      <c r="Z127" s="51">
        <f t="shared" si="35"/>
        <v>35</v>
      </c>
      <c r="AA127" s="52" t="e">
        <f>VLOOKUP(A:A,'Rangliste ab 9.Rang'!A:R,18,FALSE)</f>
        <v>#N/A</v>
      </c>
      <c r="AB127" s="51" t="e">
        <f t="shared" si="59"/>
        <v>#N/A</v>
      </c>
    </row>
    <row r="128" spans="1:28" x14ac:dyDescent="0.2">
      <c r="A128" s="10">
        <v>114</v>
      </c>
      <c r="B128" s="49" t="s">
        <v>266</v>
      </c>
      <c r="C128" s="50" t="s">
        <v>41</v>
      </c>
      <c r="D128" s="41">
        <v>87</v>
      </c>
      <c r="E128" s="42" t="s">
        <v>12</v>
      </c>
      <c r="F128" s="51">
        <v>0</v>
      </c>
      <c r="G128" s="51">
        <v>40</v>
      </c>
      <c r="H128" s="51">
        <v>40</v>
      </c>
      <c r="I128" s="51">
        <v>60</v>
      </c>
      <c r="J128" s="52">
        <f t="shared" si="29"/>
        <v>100</v>
      </c>
      <c r="K128" s="51"/>
      <c r="L128" s="52">
        <f t="shared" si="56"/>
        <v>100</v>
      </c>
      <c r="M128" s="51"/>
      <c r="N128" s="52">
        <f t="shared" si="57"/>
        <v>100</v>
      </c>
      <c r="O128" s="53">
        <v>0</v>
      </c>
      <c r="P128" s="52">
        <f t="shared" si="61"/>
        <v>100</v>
      </c>
      <c r="Q128" s="53">
        <v>0</v>
      </c>
      <c r="R128" s="52">
        <f t="shared" si="58"/>
        <v>100</v>
      </c>
      <c r="S128" s="53">
        <v>0</v>
      </c>
      <c r="T128" s="52">
        <v>100</v>
      </c>
      <c r="U128" s="53">
        <v>0</v>
      </c>
      <c r="V128" s="52">
        <v>100</v>
      </c>
      <c r="W128" s="53">
        <v>0</v>
      </c>
      <c r="X128" s="52">
        <v>100</v>
      </c>
      <c r="Y128" s="52">
        <v>0</v>
      </c>
      <c r="Z128" s="51">
        <f t="shared" si="35"/>
        <v>100</v>
      </c>
      <c r="AA128" s="52" t="e">
        <f>VLOOKUP(A:A,'Rangliste ab 9.Rang'!A:R,18,FALSE)</f>
        <v>#N/A</v>
      </c>
      <c r="AB128" s="51" t="e">
        <f t="shared" si="59"/>
        <v>#N/A</v>
      </c>
    </row>
    <row r="129" spans="1:28" x14ac:dyDescent="0.2">
      <c r="A129" s="10">
        <v>115</v>
      </c>
      <c r="B129" s="49" t="s">
        <v>267</v>
      </c>
      <c r="C129" s="50" t="s">
        <v>139</v>
      </c>
      <c r="D129" s="41">
        <v>88</v>
      </c>
      <c r="E129" s="42" t="s">
        <v>31</v>
      </c>
      <c r="F129" s="51">
        <v>215</v>
      </c>
      <c r="G129" s="51">
        <v>65</v>
      </c>
      <c r="H129" s="51">
        <f>SUM(F129:G129)</f>
        <v>280</v>
      </c>
      <c r="I129" s="53">
        <v>85</v>
      </c>
      <c r="J129" s="52">
        <f t="shared" si="29"/>
        <v>365</v>
      </c>
      <c r="K129" s="53">
        <v>75</v>
      </c>
      <c r="L129" s="52">
        <f t="shared" si="56"/>
        <v>440</v>
      </c>
      <c r="M129" s="53"/>
      <c r="N129" s="52">
        <f t="shared" si="57"/>
        <v>440</v>
      </c>
      <c r="O129" s="53">
        <v>0</v>
      </c>
      <c r="P129" s="52">
        <f t="shared" si="61"/>
        <v>440</v>
      </c>
      <c r="Q129" s="53">
        <v>0</v>
      </c>
      <c r="R129" s="52">
        <f t="shared" si="58"/>
        <v>440</v>
      </c>
      <c r="S129" s="53">
        <v>0</v>
      </c>
      <c r="T129" s="52">
        <v>440</v>
      </c>
      <c r="U129" s="53">
        <v>0</v>
      </c>
      <c r="V129" s="52">
        <v>440</v>
      </c>
      <c r="W129" s="53">
        <v>0</v>
      </c>
      <c r="X129" s="52">
        <v>440</v>
      </c>
      <c r="Y129" s="52">
        <v>0</v>
      </c>
      <c r="Z129" s="51">
        <f t="shared" si="35"/>
        <v>440</v>
      </c>
      <c r="AA129" s="52" t="e">
        <f>VLOOKUP(A:A,'Rangliste ab 9.Rang'!A:R,18,FALSE)</f>
        <v>#N/A</v>
      </c>
      <c r="AB129" s="51" t="e">
        <f t="shared" si="59"/>
        <v>#N/A</v>
      </c>
    </row>
    <row r="130" spans="1:28" x14ac:dyDescent="0.2">
      <c r="A130" s="10">
        <v>116</v>
      </c>
      <c r="B130" s="49" t="s">
        <v>138</v>
      </c>
      <c r="C130" s="64" t="s">
        <v>390</v>
      </c>
      <c r="D130" s="41">
        <v>57</v>
      </c>
      <c r="E130" s="42" t="s">
        <v>31</v>
      </c>
      <c r="F130" s="51">
        <v>445</v>
      </c>
      <c r="G130" s="51">
        <v>65</v>
      </c>
      <c r="H130" s="51">
        <f>SUM(F130:G130)</f>
        <v>510</v>
      </c>
      <c r="I130" s="53">
        <v>70</v>
      </c>
      <c r="J130" s="52">
        <f t="shared" si="29"/>
        <v>580</v>
      </c>
      <c r="K130" s="53">
        <v>65</v>
      </c>
      <c r="L130" s="52">
        <f t="shared" si="56"/>
        <v>645</v>
      </c>
      <c r="M130" s="53">
        <v>40</v>
      </c>
      <c r="N130" s="52">
        <f t="shared" si="57"/>
        <v>685</v>
      </c>
      <c r="O130" s="53">
        <v>65</v>
      </c>
      <c r="P130" s="52">
        <f t="shared" si="61"/>
        <v>750</v>
      </c>
      <c r="Q130" s="53">
        <v>55</v>
      </c>
      <c r="R130" s="52">
        <f t="shared" si="58"/>
        <v>805</v>
      </c>
      <c r="S130" s="53">
        <v>70</v>
      </c>
      <c r="T130" s="52">
        <v>875</v>
      </c>
      <c r="U130" s="53">
        <v>50</v>
      </c>
      <c r="V130" s="52">
        <v>925</v>
      </c>
      <c r="W130" s="53">
        <v>55</v>
      </c>
      <c r="X130" s="52">
        <v>980</v>
      </c>
      <c r="Y130" s="52">
        <v>50</v>
      </c>
      <c r="Z130" s="51">
        <f t="shared" si="35"/>
        <v>1030</v>
      </c>
      <c r="AA130" s="52">
        <f>VLOOKUP(A:A,'Rangliste ab 9.Rang'!A:R,18,FALSE)</f>
        <v>50</v>
      </c>
      <c r="AB130" s="51">
        <f t="shared" si="59"/>
        <v>1080</v>
      </c>
    </row>
    <row r="131" spans="1:28" x14ac:dyDescent="0.2">
      <c r="B131" s="54"/>
      <c r="C131" s="48"/>
      <c r="D131" s="45"/>
      <c r="E131" s="46"/>
      <c r="F131" s="55"/>
      <c r="G131" s="57"/>
      <c r="H131" s="57"/>
      <c r="I131" s="58"/>
      <c r="J131" s="56"/>
      <c r="K131" s="58"/>
      <c r="L131" s="56"/>
      <c r="M131" s="58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</row>
    <row r="132" spans="1:28" ht="15.75" x14ac:dyDescent="0.25">
      <c r="B132" s="9" t="s">
        <v>268</v>
      </c>
      <c r="C132" s="35"/>
      <c r="D132" s="36"/>
      <c r="E132" s="37"/>
      <c r="F132" s="55"/>
      <c r="G132" s="55"/>
      <c r="H132" s="57"/>
      <c r="I132" s="62"/>
      <c r="J132" s="61"/>
      <c r="K132" s="62"/>
      <c r="L132" s="61"/>
      <c r="M132" s="62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1:28" x14ac:dyDescent="0.2">
      <c r="A133" s="10">
        <v>117</v>
      </c>
      <c r="B133" s="49" t="s">
        <v>269</v>
      </c>
      <c r="C133" s="50" t="s">
        <v>265</v>
      </c>
      <c r="D133" s="41">
        <v>82</v>
      </c>
      <c r="E133" s="42"/>
      <c r="F133" s="51">
        <v>575</v>
      </c>
      <c r="G133" s="51">
        <v>85</v>
      </c>
      <c r="H133" s="51">
        <f>SUM(F133:G133)</f>
        <v>660</v>
      </c>
      <c r="I133" s="53"/>
      <c r="J133" s="52">
        <f t="shared" ref="J133:J188" si="63">SUM(H133:I133)</f>
        <v>660</v>
      </c>
      <c r="K133" s="53"/>
      <c r="L133" s="52">
        <f t="shared" ref="L133:L143" si="64">SUM(J133:K133)</f>
        <v>660</v>
      </c>
      <c r="M133" s="53"/>
      <c r="N133" s="52">
        <f t="shared" ref="N133:N143" si="65">SUM(L133:M133)</f>
        <v>660</v>
      </c>
      <c r="O133" s="53">
        <v>0</v>
      </c>
      <c r="P133" s="52">
        <f>SUM(N133:O133)</f>
        <v>660</v>
      </c>
      <c r="Q133" s="53">
        <v>0</v>
      </c>
      <c r="R133" s="52">
        <f t="shared" ref="R133:R139" si="66">SUM(P133:Q133)</f>
        <v>660</v>
      </c>
      <c r="S133" s="53">
        <v>0</v>
      </c>
      <c r="T133" s="52">
        <v>660</v>
      </c>
      <c r="U133" s="53">
        <v>0</v>
      </c>
      <c r="V133" s="52">
        <v>660</v>
      </c>
      <c r="W133" s="53">
        <v>0</v>
      </c>
      <c r="X133" s="52">
        <v>660</v>
      </c>
      <c r="Y133" s="52">
        <v>0</v>
      </c>
      <c r="Z133" s="51">
        <f t="shared" si="35"/>
        <v>660</v>
      </c>
      <c r="AA133" s="52" t="e">
        <f>VLOOKUP(A:A,'Rangliste ab 9.Rang'!A:R,18,FALSE)</f>
        <v>#N/A</v>
      </c>
      <c r="AB133" s="51" t="e">
        <f t="shared" ref="AB133:AB144" si="67">SUM(Z133:AA133)</f>
        <v>#N/A</v>
      </c>
    </row>
    <row r="134" spans="1:28" x14ac:dyDescent="0.2">
      <c r="A134" s="10">
        <v>118</v>
      </c>
      <c r="B134" s="49" t="s">
        <v>117</v>
      </c>
      <c r="C134" s="50" t="s">
        <v>118</v>
      </c>
      <c r="D134" s="41">
        <v>58</v>
      </c>
      <c r="E134" s="42" t="s">
        <v>44</v>
      </c>
      <c r="F134" s="51">
        <v>880</v>
      </c>
      <c r="G134" s="51">
        <v>80</v>
      </c>
      <c r="H134" s="51">
        <f>SUM(F134:G134)</f>
        <v>960</v>
      </c>
      <c r="I134" s="53">
        <v>80</v>
      </c>
      <c r="J134" s="52">
        <f t="shared" si="63"/>
        <v>1040</v>
      </c>
      <c r="K134" s="53">
        <v>80</v>
      </c>
      <c r="L134" s="52">
        <f t="shared" si="64"/>
        <v>1120</v>
      </c>
      <c r="M134" s="53">
        <v>85</v>
      </c>
      <c r="N134" s="52">
        <f t="shared" si="65"/>
        <v>1205</v>
      </c>
      <c r="O134" s="53">
        <v>75</v>
      </c>
      <c r="P134" s="52">
        <f t="shared" ref="P134:P143" si="68">SUM(N134:O134)</f>
        <v>1280</v>
      </c>
      <c r="Q134" s="53">
        <v>90</v>
      </c>
      <c r="R134" s="52">
        <f t="shared" si="66"/>
        <v>1370</v>
      </c>
      <c r="S134" s="53">
        <v>80</v>
      </c>
      <c r="T134" s="52">
        <v>1450</v>
      </c>
      <c r="U134" s="53">
        <v>75</v>
      </c>
      <c r="V134" s="52">
        <v>1525</v>
      </c>
      <c r="W134" s="53">
        <v>80</v>
      </c>
      <c r="X134" s="52">
        <v>1605</v>
      </c>
      <c r="Y134" s="52">
        <v>75</v>
      </c>
      <c r="Z134" s="51">
        <f t="shared" si="35"/>
        <v>1680</v>
      </c>
      <c r="AA134" s="52">
        <f>VLOOKUP(A:A,'Rangliste ab 9.Rang'!A:R,18,FALSE)</f>
        <v>75</v>
      </c>
      <c r="AB134" s="51">
        <f t="shared" si="67"/>
        <v>1755</v>
      </c>
    </row>
    <row r="135" spans="1:28" x14ac:dyDescent="0.2">
      <c r="A135" s="10">
        <v>120</v>
      </c>
      <c r="B135" s="49" t="s">
        <v>270</v>
      </c>
      <c r="C135" s="50" t="s">
        <v>271</v>
      </c>
      <c r="D135" s="41">
        <v>89</v>
      </c>
      <c r="E135" s="42"/>
      <c r="F135" s="51"/>
      <c r="G135" s="51"/>
      <c r="H135" s="51"/>
      <c r="I135" s="53"/>
      <c r="J135" s="52"/>
      <c r="K135" s="53">
        <v>40</v>
      </c>
      <c r="L135" s="52">
        <f t="shared" si="64"/>
        <v>40</v>
      </c>
      <c r="M135" s="53"/>
      <c r="N135" s="52">
        <f t="shared" si="65"/>
        <v>40</v>
      </c>
      <c r="O135" s="53">
        <v>0</v>
      </c>
      <c r="P135" s="52">
        <f t="shared" si="68"/>
        <v>40</v>
      </c>
      <c r="Q135" s="53">
        <v>0</v>
      </c>
      <c r="R135" s="52">
        <f t="shared" si="66"/>
        <v>40</v>
      </c>
      <c r="S135" s="53">
        <v>0</v>
      </c>
      <c r="T135" s="52">
        <v>40</v>
      </c>
      <c r="U135" s="53">
        <v>0</v>
      </c>
      <c r="V135" s="52">
        <v>40</v>
      </c>
      <c r="W135" s="53">
        <v>0</v>
      </c>
      <c r="X135" s="52">
        <v>40</v>
      </c>
      <c r="Y135" s="52">
        <v>0</v>
      </c>
      <c r="Z135" s="51">
        <f t="shared" si="35"/>
        <v>40</v>
      </c>
      <c r="AA135" s="52" t="e">
        <f>VLOOKUP(A:A,'Rangliste ab 9.Rang'!A:R,18,FALSE)</f>
        <v>#N/A</v>
      </c>
      <c r="AB135" s="51" t="e">
        <f t="shared" si="67"/>
        <v>#N/A</v>
      </c>
    </row>
    <row r="136" spans="1:28" x14ac:dyDescent="0.2">
      <c r="A136" s="10">
        <v>323</v>
      </c>
      <c r="B136" s="59" t="s">
        <v>420</v>
      </c>
      <c r="C136" s="64" t="s">
        <v>361</v>
      </c>
      <c r="D136" s="41">
        <v>91</v>
      </c>
      <c r="E136" s="42" t="s">
        <v>12</v>
      </c>
      <c r="F136" s="51"/>
      <c r="G136" s="51"/>
      <c r="H136" s="51"/>
      <c r="I136" s="53"/>
      <c r="J136" s="52"/>
      <c r="K136" s="53"/>
      <c r="L136" s="52"/>
      <c r="M136" s="53"/>
      <c r="N136" s="52"/>
      <c r="O136" s="53"/>
      <c r="P136" s="52"/>
      <c r="Q136" s="53"/>
      <c r="R136" s="52"/>
      <c r="S136" s="53"/>
      <c r="T136" s="52">
        <v>0</v>
      </c>
      <c r="U136" s="53">
        <v>60</v>
      </c>
      <c r="V136" s="52">
        <v>60</v>
      </c>
      <c r="W136" s="53">
        <v>75</v>
      </c>
      <c r="X136" s="52">
        <v>135</v>
      </c>
      <c r="Y136" s="52">
        <v>0</v>
      </c>
      <c r="Z136" s="51">
        <f t="shared" si="35"/>
        <v>135</v>
      </c>
      <c r="AA136" s="52">
        <f>VLOOKUP(A:A,'Rangliste ab 9.Rang'!A:R,18,FALSE)</f>
        <v>90</v>
      </c>
      <c r="AB136" s="51">
        <f t="shared" si="67"/>
        <v>225</v>
      </c>
    </row>
    <row r="137" spans="1:28" x14ac:dyDescent="0.2">
      <c r="A137" s="10">
        <v>313</v>
      </c>
      <c r="B137" s="49" t="s">
        <v>407</v>
      </c>
      <c r="C137" s="50" t="s">
        <v>205</v>
      </c>
      <c r="D137" s="41">
        <v>94</v>
      </c>
      <c r="E137" s="42" t="s">
        <v>12</v>
      </c>
      <c r="F137" s="51"/>
      <c r="G137" s="51"/>
      <c r="H137" s="51"/>
      <c r="I137" s="53"/>
      <c r="J137" s="52"/>
      <c r="K137" s="53"/>
      <c r="L137" s="52"/>
      <c r="M137" s="53"/>
      <c r="N137" s="52"/>
      <c r="O137" s="53"/>
      <c r="P137" s="52"/>
      <c r="Q137" s="53"/>
      <c r="R137" s="52"/>
      <c r="S137" s="53"/>
      <c r="T137" s="52">
        <v>0</v>
      </c>
      <c r="U137" s="53">
        <v>80</v>
      </c>
      <c r="V137" s="52">
        <v>80</v>
      </c>
      <c r="W137" s="53">
        <v>0</v>
      </c>
      <c r="X137" s="52">
        <v>80</v>
      </c>
      <c r="Y137" s="52">
        <v>85</v>
      </c>
      <c r="Z137" s="51">
        <f t="shared" si="35"/>
        <v>165</v>
      </c>
      <c r="AA137" s="52" t="e">
        <f>VLOOKUP(A:A,'Rangliste ab 9.Rang'!A:R,18,FALSE)</f>
        <v>#N/A</v>
      </c>
      <c r="AB137" s="51" t="e">
        <f t="shared" si="67"/>
        <v>#N/A</v>
      </c>
    </row>
    <row r="138" spans="1:28" x14ac:dyDescent="0.2">
      <c r="A138" s="10">
        <v>122</v>
      </c>
      <c r="B138" s="49" t="s">
        <v>272</v>
      </c>
      <c r="C138" s="50" t="s">
        <v>273</v>
      </c>
      <c r="D138" s="41">
        <v>85</v>
      </c>
      <c r="E138" s="42"/>
      <c r="F138" s="51">
        <v>240</v>
      </c>
      <c r="G138" s="51">
        <v>90</v>
      </c>
      <c r="H138" s="51">
        <f>SUM(F138:G138)</f>
        <v>330</v>
      </c>
      <c r="I138" s="53"/>
      <c r="J138" s="52">
        <f t="shared" si="63"/>
        <v>330</v>
      </c>
      <c r="K138" s="53">
        <v>100</v>
      </c>
      <c r="L138" s="52">
        <f t="shared" si="64"/>
        <v>430</v>
      </c>
      <c r="M138" s="53"/>
      <c r="N138" s="52">
        <f t="shared" si="65"/>
        <v>430</v>
      </c>
      <c r="O138" s="53">
        <v>0</v>
      </c>
      <c r="P138" s="52">
        <f t="shared" si="68"/>
        <v>430</v>
      </c>
      <c r="Q138" s="53">
        <v>0</v>
      </c>
      <c r="R138" s="52">
        <f t="shared" si="66"/>
        <v>430</v>
      </c>
      <c r="S138" s="53">
        <v>0</v>
      </c>
      <c r="T138" s="52">
        <v>430</v>
      </c>
      <c r="U138" s="53">
        <v>0</v>
      </c>
      <c r="V138" s="52">
        <v>430</v>
      </c>
      <c r="W138" s="53">
        <v>0</v>
      </c>
      <c r="X138" s="52">
        <v>430</v>
      </c>
      <c r="Y138" s="52">
        <v>0</v>
      </c>
      <c r="Z138" s="51">
        <f t="shared" si="35"/>
        <v>430</v>
      </c>
      <c r="AA138" s="52" t="e">
        <f>VLOOKUP(A:A,'Rangliste ab 9.Rang'!A:R,18,FALSE)</f>
        <v>#N/A</v>
      </c>
      <c r="AB138" s="51" t="e">
        <f t="shared" si="67"/>
        <v>#N/A</v>
      </c>
    </row>
    <row r="139" spans="1:28" x14ac:dyDescent="0.2">
      <c r="A139" s="10">
        <v>125</v>
      </c>
      <c r="B139" s="49" t="s">
        <v>194</v>
      </c>
      <c r="C139" s="50" t="s">
        <v>195</v>
      </c>
      <c r="D139" s="41">
        <v>61</v>
      </c>
      <c r="E139" s="42" t="s">
        <v>146</v>
      </c>
      <c r="F139" s="51"/>
      <c r="G139" s="51"/>
      <c r="H139" s="51">
        <v>0</v>
      </c>
      <c r="I139" s="53">
        <v>65</v>
      </c>
      <c r="J139" s="52">
        <v>65</v>
      </c>
      <c r="K139" s="53"/>
      <c r="L139" s="52">
        <f t="shared" si="64"/>
        <v>65</v>
      </c>
      <c r="M139" s="53">
        <v>60</v>
      </c>
      <c r="N139" s="52">
        <f t="shared" si="65"/>
        <v>125</v>
      </c>
      <c r="O139" s="53">
        <v>0</v>
      </c>
      <c r="P139" s="52">
        <f t="shared" si="68"/>
        <v>125</v>
      </c>
      <c r="Q139" s="53">
        <v>0</v>
      </c>
      <c r="R139" s="52">
        <f t="shared" si="66"/>
        <v>125</v>
      </c>
      <c r="S139" s="53">
        <v>0</v>
      </c>
      <c r="T139" s="52">
        <v>125</v>
      </c>
      <c r="U139" s="53">
        <v>0</v>
      </c>
      <c r="V139" s="52">
        <v>125</v>
      </c>
      <c r="W139" s="53">
        <v>0</v>
      </c>
      <c r="X139" s="52">
        <v>125</v>
      </c>
      <c r="Y139" s="52">
        <v>0</v>
      </c>
      <c r="Z139" s="51">
        <f t="shared" si="35"/>
        <v>125</v>
      </c>
      <c r="AA139" s="52" t="e">
        <f>VLOOKUP(A:A,'Rangliste ab 9.Rang'!A:R,18,FALSE)</f>
        <v>#N/A</v>
      </c>
      <c r="AB139" s="51" t="e">
        <f t="shared" si="67"/>
        <v>#N/A</v>
      </c>
    </row>
    <row r="140" spans="1:28" x14ac:dyDescent="0.2">
      <c r="A140" s="10">
        <v>300</v>
      </c>
      <c r="B140" s="49" t="s">
        <v>383</v>
      </c>
      <c r="C140" s="50" t="s">
        <v>384</v>
      </c>
      <c r="D140" s="41">
        <v>67</v>
      </c>
      <c r="E140" s="42" t="s">
        <v>44</v>
      </c>
      <c r="F140" s="51">
        <v>1510</v>
      </c>
      <c r="G140" s="51"/>
      <c r="H140" s="51">
        <v>1510</v>
      </c>
      <c r="I140" s="53"/>
      <c r="J140" s="52">
        <v>1510</v>
      </c>
      <c r="K140" s="53"/>
      <c r="L140" s="52">
        <v>1510</v>
      </c>
      <c r="M140" s="53"/>
      <c r="N140" s="52">
        <v>1510</v>
      </c>
      <c r="O140" s="53"/>
      <c r="P140" s="52">
        <v>1510</v>
      </c>
      <c r="Q140" s="53">
        <v>60</v>
      </c>
      <c r="R140" s="52">
        <f>SUM(P140:Q140)</f>
        <v>1570</v>
      </c>
      <c r="S140" s="53">
        <v>0</v>
      </c>
      <c r="T140" s="52">
        <v>1570</v>
      </c>
      <c r="U140" s="53">
        <v>0</v>
      </c>
      <c r="V140" s="52">
        <v>1570</v>
      </c>
      <c r="W140" s="53">
        <v>0</v>
      </c>
      <c r="X140" s="52">
        <v>1570</v>
      </c>
      <c r="Y140" s="52">
        <v>65</v>
      </c>
      <c r="Z140" s="51">
        <f t="shared" si="35"/>
        <v>1635</v>
      </c>
      <c r="AA140" s="52" t="e">
        <f>VLOOKUP(A:A,'Rangliste ab 9.Rang'!A:R,18,FALSE)</f>
        <v>#N/A</v>
      </c>
      <c r="AB140" s="51" t="e">
        <f t="shared" si="67"/>
        <v>#N/A</v>
      </c>
    </row>
    <row r="141" spans="1:28" x14ac:dyDescent="0.2">
      <c r="A141" s="10">
        <v>130</v>
      </c>
      <c r="B141" s="49" t="s">
        <v>48</v>
      </c>
      <c r="C141" s="50" t="s">
        <v>45</v>
      </c>
      <c r="D141" s="41">
        <v>81</v>
      </c>
      <c r="E141" s="42" t="s">
        <v>44</v>
      </c>
      <c r="F141" s="51">
        <v>255</v>
      </c>
      <c r="G141" s="51">
        <v>95</v>
      </c>
      <c r="H141" s="51">
        <f>SUM(F141:G141)</f>
        <v>350</v>
      </c>
      <c r="I141" s="53">
        <v>100</v>
      </c>
      <c r="J141" s="52">
        <f t="shared" si="63"/>
        <v>450</v>
      </c>
      <c r="K141" s="53">
        <v>90</v>
      </c>
      <c r="L141" s="52">
        <f t="shared" si="64"/>
        <v>540</v>
      </c>
      <c r="M141" s="53">
        <v>95</v>
      </c>
      <c r="N141" s="52">
        <f t="shared" si="65"/>
        <v>635</v>
      </c>
      <c r="O141" s="53">
        <v>90</v>
      </c>
      <c r="P141" s="52">
        <f t="shared" si="68"/>
        <v>725</v>
      </c>
      <c r="Q141" s="53">
        <v>100</v>
      </c>
      <c r="R141" s="52">
        <f t="shared" ref="R141:R143" si="69">SUM(P141:Q141)</f>
        <v>825</v>
      </c>
      <c r="S141" s="53">
        <v>100</v>
      </c>
      <c r="T141" s="52">
        <v>925</v>
      </c>
      <c r="U141" s="53">
        <v>0</v>
      </c>
      <c r="V141" s="52">
        <v>925</v>
      </c>
      <c r="W141" s="53">
        <v>95</v>
      </c>
      <c r="X141" s="52">
        <v>1020</v>
      </c>
      <c r="Y141" s="52">
        <v>0</v>
      </c>
      <c r="Z141" s="51">
        <f t="shared" si="35"/>
        <v>1020</v>
      </c>
      <c r="AA141" s="52">
        <f>VLOOKUP(A:A,'Rangliste ab 9.Rang'!A:R,18,FALSE)</f>
        <v>100</v>
      </c>
      <c r="AB141" s="51">
        <f t="shared" si="67"/>
        <v>1120</v>
      </c>
    </row>
    <row r="142" spans="1:28" x14ac:dyDescent="0.2">
      <c r="A142" s="10">
        <v>131</v>
      </c>
      <c r="B142" s="49" t="s">
        <v>187</v>
      </c>
      <c r="C142" s="50" t="s">
        <v>49</v>
      </c>
      <c r="D142" s="41">
        <v>85</v>
      </c>
      <c r="E142" s="42" t="s">
        <v>44</v>
      </c>
      <c r="F142" s="51">
        <v>145</v>
      </c>
      <c r="G142" s="51">
        <v>90</v>
      </c>
      <c r="H142" s="51">
        <f>SUM(F142:G142)</f>
        <v>235</v>
      </c>
      <c r="I142" s="53">
        <v>80</v>
      </c>
      <c r="J142" s="52">
        <f t="shared" si="63"/>
        <v>315</v>
      </c>
      <c r="K142" s="53"/>
      <c r="L142" s="52">
        <f t="shared" si="64"/>
        <v>315</v>
      </c>
      <c r="M142" s="53">
        <v>85</v>
      </c>
      <c r="N142" s="52">
        <f t="shared" si="65"/>
        <v>400</v>
      </c>
      <c r="O142" s="53">
        <v>0</v>
      </c>
      <c r="P142" s="52">
        <f t="shared" si="68"/>
        <v>400</v>
      </c>
      <c r="Q142" s="53">
        <v>0</v>
      </c>
      <c r="R142" s="52">
        <f t="shared" si="69"/>
        <v>400</v>
      </c>
      <c r="S142" s="53">
        <v>0</v>
      </c>
      <c r="T142" s="52">
        <v>400</v>
      </c>
      <c r="U142" s="53">
        <v>0</v>
      </c>
      <c r="V142" s="52">
        <v>400</v>
      </c>
      <c r="W142" s="53">
        <v>0</v>
      </c>
      <c r="X142" s="52">
        <v>400</v>
      </c>
      <c r="Y142" s="52">
        <v>0</v>
      </c>
      <c r="Z142" s="51">
        <f t="shared" si="35"/>
        <v>400</v>
      </c>
      <c r="AA142" s="52" t="e">
        <f>VLOOKUP(A:A,'Rangliste ab 9.Rang'!A:R,18,FALSE)</f>
        <v>#N/A</v>
      </c>
      <c r="AB142" s="51" t="e">
        <f t="shared" si="67"/>
        <v>#N/A</v>
      </c>
    </row>
    <row r="143" spans="1:28" x14ac:dyDescent="0.2">
      <c r="A143" s="10">
        <v>135</v>
      </c>
      <c r="B143" s="49" t="s">
        <v>274</v>
      </c>
      <c r="C143" s="50" t="s">
        <v>275</v>
      </c>
      <c r="D143" s="41">
        <v>84</v>
      </c>
      <c r="E143" s="42"/>
      <c r="F143" s="51"/>
      <c r="G143" s="51"/>
      <c r="H143" s="51"/>
      <c r="I143" s="53"/>
      <c r="J143" s="52"/>
      <c r="K143" s="53">
        <v>85</v>
      </c>
      <c r="L143" s="52">
        <f t="shared" si="64"/>
        <v>85</v>
      </c>
      <c r="M143" s="53"/>
      <c r="N143" s="52">
        <f t="shared" si="65"/>
        <v>85</v>
      </c>
      <c r="O143" s="53">
        <v>0</v>
      </c>
      <c r="P143" s="52">
        <f t="shared" si="68"/>
        <v>85</v>
      </c>
      <c r="Q143" s="53">
        <v>0</v>
      </c>
      <c r="R143" s="52">
        <f t="shared" si="69"/>
        <v>85</v>
      </c>
      <c r="S143" s="53">
        <v>0</v>
      </c>
      <c r="T143" s="52">
        <v>85</v>
      </c>
      <c r="U143" s="53">
        <v>0</v>
      </c>
      <c r="V143" s="52">
        <v>85</v>
      </c>
      <c r="W143" s="53">
        <v>0</v>
      </c>
      <c r="X143" s="52">
        <v>85</v>
      </c>
      <c r="Y143" s="52">
        <v>0</v>
      </c>
      <c r="Z143" s="51">
        <f t="shared" si="35"/>
        <v>85</v>
      </c>
      <c r="AA143" s="52" t="e">
        <f>VLOOKUP(A:A,'Rangliste ab 9.Rang'!A:R,18,FALSE)</f>
        <v>#N/A</v>
      </c>
      <c r="AB143" s="51" t="e">
        <f t="shared" si="67"/>
        <v>#N/A</v>
      </c>
    </row>
    <row r="144" spans="1:28" x14ac:dyDescent="0.2">
      <c r="A144" s="10">
        <v>340</v>
      </c>
      <c r="B144" s="59" t="s">
        <v>454</v>
      </c>
      <c r="C144" s="64" t="s">
        <v>455</v>
      </c>
      <c r="D144" s="41">
        <v>96</v>
      </c>
      <c r="E144" s="42" t="s">
        <v>7</v>
      </c>
      <c r="F144" s="51"/>
      <c r="G144" s="51"/>
      <c r="H144" s="51"/>
      <c r="I144" s="53"/>
      <c r="J144" s="52"/>
      <c r="K144" s="53"/>
      <c r="L144" s="52"/>
      <c r="M144" s="53"/>
      <c r="N144" s="52"/>
      <c r="O144" s="53"/>
      <c r="P144" s="52"/>
      <c r="Q144" s="53"/>
      <c r="R144" s="52"/>
      <c r="S144" s="53"/>
      <c r="T144" s="52"/>
      <c r="U144" s="53"/>
      <c r="V144" s="52"/>
      <c r="W144" s="53"/>
      <c r="X144" s="52"/>
      <c r="Y144" s="52">
        <v>0</v>
      </c>
      <c r="Z144" s="51">
        <f t="shared" ref="Z144" si="70">SUM(X144:Y144)</f>
        <v>0</v>
      </c>
      <c r="AA144" s="52" t="e">
        <f>VLOOKUP(A:A,'Rangliste ab 9.Rang'!A:R,18,FALSE)</f>
        <v>#N/A</v>
      </c>
      <c r="AB144" s="51" t="e">
        <f t="shared" si="67"/>
        <v>#N/A</v>
      </c>
    </row>
    <row r="145" spans="1:28" x14ac:dyDescent="0.2">
      <c r="B145" s="54"/>
      <c r="C145" s="48"/>
      <c r="D145" s="45"/>
      <c r="E145" s="46"/>
      <c r="F145" s="57"/>
      <c r="G145" s="55"/>
      <c r="H145" s="57"/>
      <c r="I145" s="58"/>
      <c r="J145" s="56"/>
      <c r="K145" s="58"/>
      <c r="L145" s="56"/>
      <c r="M145" s="58"/>
      <c r="N145" s="56"/>
      <c r="O145" s="56"/>
      <c r="P145" s="56"/>
      <c r="Q145" s="58"/>
      <c r="R145" s="56"/>
      <c r="S145" s="58"/>
      <c r="T145" s="56"/>
      <c r="U145" s="58"/>
      <c r="V145" s="56"/>
      <c r="W145" s="58"/>
      <c r="X145" s="56"/>
      <c r="Y145" s="56"/>
      <c r="Z145" s="56"/>
      <c r="AA145" s="56"/>
      <c r="AB145" s="56"/>
    </row>
    <row r="146" spans="1:28" ht="15.75" x14ac:dyDescent="0.25">
      <c r="B146" s="9" t="s">
        <v>276</v>
      </c>
      <c r="C146" s="35"/>
      <c r="D146" s="36"/>
      <c r="E146" s="37"/>
      <c r="F146" s="57"/>
      <c r="G146" s="55"/>
      <c r="H146" s="57"/>
      <c r="I146" s="58"/>
      <c r="J146" s="56"/>
      <c r="K146" s="58"/>
      <c r="L146" s="56"/>
      <c r="M146" s="58"/>
      <c r="N146" s="56"/>
      <c r="O146" s="56"/>
      <c r="P146" s="56"/>
      <c r="Q146" s="58"/>
      <c r="R146" s="56"/>
      <c r="S146" s="58"/>
      <c r="T146" s="56"/>
      <c r="U146" s="58"/>
      <c r="V146" s="56"/>
      <c r="W146" s="58"/>
      <c r="X146" s="56"/>
      <c r="Y146" s="61"/>
      <c r="Z146" s="61"/>
      <c r="AA146" s="56"/>
      <c r="AB146" s="61"/>
    </row>
    <row r="147" spans="1:28" x14ac:dyDescent="0.2">
      <c r="A147" s="10">
        <v>336</v>
      </c>
      <c r="B147" s="59" t="s">
        <v>447</v>
      </c>
      <c r="C147" s="64" t="s">
        <v>448</v>
      </c>
      <c r="D147" s="41">
        <v>97</v>
      </c>
      <c r="E147" s="42" t="s">
        <v>12</v>
      </c>
      <c r="F147" s="51"/>
      <c r="G147" s="51"/>
      <c r="H147" s="51"/>
      <c r="I147" s="53"/>
      <c r="J147" s="52"/>
      <c r="K147" s="53"/>
      <c r="L147" s="52"/>
      <c r="M147" s="53"/>
      <c r="N147" s="52"/>
      <c r="O147" s="53"/>
      <c r="P147" s="52"/>
      <c r="Q147" s="53"/>
      <c r="R147" s="52"/>
      <c r="S147" s="53"/>
      <c r="T147" s="52"/>
      <c r="U147" s="53"/>
      <c r="V147" s="52"/>
      <c r="W147" s="53"/>
      <c r="X147" s="52"/>
      <c r="Y147" s="52">
        <v>60</v>
      </c>
      <c r="Z147" s="51">
        <f t="shared" ref="Z147" si="71">SUM(X147:Y147)</f>
        <v>60</v>
      </c>
      <c r="AA147" s="52" t="e">
        <f>VLOOKUP(A:A,'Rangliste ab 9.Rang'!A:R,18,FALSE)</f>
        <v>#N/A</v>
      </c>
      <c r="AB147" s="51" t="e">
        <f t="shared" ref="AB147:AB156" si="72">SUM(Z147:AA147)</f>
        <v>#N/A</v>
      </c>
    </row>
    <row r="148" spans="1:28" x14ac:dyDescent="0.2">
      <c r="A148" s="10">
        <v>136</v>
      </c>
      <c r="B148" s="49" t="s">
        <v>151</v>
      </c>
      <c r="C148" s="50" t="s">
        <v>152</v>
      </c>
      <c r="D148" s="41">
        <v>53</v>
      </c>
      <c r="E148" s="42" t="s">
        <v>146</v>
      </c>
      <c r="F148" s="51">
        <v>1700</v>
      </c>
      <c r="G148" s="51">
        <v>60</v>
      </c>
      <c r="H148" s="51">
        <f>SUM(F148:G148)</f>
        <v>1760</v>
      </c>
      <c r="I148" s="53">
        <v>60</v>
      </c>
      <c r="J148" s="52">
        <f t="shared" si="63"/>
        <v>1820</v>
      </c>
      <c r="K148" s="53">
        <v>40</v>
      </c>
      <c r="L148" s="52">
        <f t="shared" ref="L148:L156" si="73">SUM(J148:K148)</f>
        <v>1860</v>
      </c>
      <c r="M148" s="53">
        <v>55</v>
      </c>
      <c r="N148" s="52">
        <f t="shared" ref="N148:N156" si="74">SUM(L148:M148)</f>
        <v>1915</v>
      </c>
      <c r="O148" s="53">
        <v>0</v>
      </c>
      <c r="P148" s="52">
        <f>SUM(N148:O148)</f>
        <v>1915</v>
      </c>
      <c r="Q148" s="53">
        <v>0</v>
      </c>
      <c r="R148" s="52">
        <f t="shared" ref="R148:R156" si="75">SUM(P148:Q148)</f>
        <v>1915</v>
      </c>
      <c r="S148" s="53">
        <v>0</v>
      </c>
      <c r="T148" s="52">
        <v>1915</v>
      </c>
      <c r="U148" s="53">
        <v>0</v>
      </c>
      <c r="V148" s="52">
        <v>1915</v>
      </c>
      <c r="W148" s="53">
        <v>0</v>
      </c>
      <c r="X148" s="52">
        <v>1915</v>
      </c>
      <c r="Y148" s="52">
        <v>0</v>
      </c>
      <c r="Z148" s="51">
        <f t="shared" ref="Z148:Z210" si="76">SUM(X148:Y148)</f>
        <v>1915</v>
      </c>
      <c r="AA148" s="52" t="e">
        <f>VLOOKUP(A:A,'Rangliste ab 9.Rang'!A:R,18,FALSE)</f>
        <v>#N/A</v>
      </c>
      <c r="AB148" s="51" t="e">
        <f t="shared" si="72"/>
        <v>#N/A</v>
      </c>
    </row>
    <row r="149" spans="1:28" x14ac:dyDescent="0.2">
      <c r="A149" s="10">
        <v>294</v>
      </c>
      <c r="B149" s="59" t="s">
        <v>373</v>
      </c>
      <c r="C149" s="64" t="s">
        <v>14</v>
      </c>
      <c r="D149" s="41">
        <v>92</v>
      </c>
      <c r="E149" s="42" t="s">
        <v>12</v>
      </c>
      <c r="F149" s="51"/>
      <c r="G149" s="51"/>
      <c r="H149" s="51"/>
      <c r="I149" s="53"/>
      <c r="J149" s="52"/>
      <c r="K149" s="53"/>
      <c r="L149" s="52"/>
      <c r="M149" s="53"/>
      <c r="N149" s="52">
        <v>0</v>
      </c>
      <c r="O149" s="53">
        <v>45</v>
      </c>
      <c r="P149" s="52">
        <f>SUM(N149:O149)</f>
        <v>45</v>
      </c>
      <c r="Q149" s="53">
        <v>0</v>
      </c>
      <c r="R149" s="52">
        <f t="shared" si="75"/>
        <v>45</v>
      </c>
      <c r="S149" s="53">
        <v>0</v>
      </c>
      <c r="T149" s="52">
        <v>45</v>
      </c>
      <c r="U149" s="53">
        <v>0</v>
      </c>
      <c r="V149" s="52">
        <v>45</v>
      </c>
      <c r="W149" s="53">
        <v>0</v>
      </c>
      <c r="X149" s="52">
        <v>45</v>
      </c>
      <c r="Y149" s="52">
        <v>0</v>
      </c>
      <c r="Z149" s="51">
        <f t="shared" si="76"/>
        <v>45</v>
      </c>
      <c r="AA149" s="52" t="e">
        <f>VLOOKUP(A:A,'Rangliste ab 9.Rang'!A:R,18,FALSE)</f>
        <v>#N/A</v>
      </c>
      <c r="AB149" s="51" t="e">
        <f t="shared" si="72"/>
        <v>#N/A</v>
      </c>
    </row>
    <row r="150" spans="1:28" x14ac:dyDescent="0.2">
      <c r="A150" s="10">
        <v>138</v>
      </c>
      <c r="B150" s="49" t="s">
        <v>277</v>
      </c>
      <c r="C150" s="50" t="s">
        <v>278</v>
      </c>
      <c r="D150" s="41">
        <v>70</v>
      </c>
      <c r="E150" s="42" t="s">
        <v>146</v>
      </c>
      <c r="F150" s="51">
        <v>895</v>
      </c>
      <c r="G150" s="51">
        <v>65</v>
      </c>
      <c r="H150" s="51">
        <f>SUM(F150:G150)</f>
        <v>960</v>
      </c>
      <c r="I150" s="53">
        <v>55</v>
      </c>
      <c r="J150" s="52">
        <f t="shared" si="63"/>
        <v>1015</v>
      </c>
      <c r="K150" s="53"/>
      <c r="L150" s="52">
        <f t="shared" si="73"/>
        <v>1015</v>
      </c>
      <c r="M150" s="53"/>
      <c r="N150" s="52">
        <f t="shared" si="74"/>
        <v>1015</v>
      </c>
      <c r="O150" s="53">
        <v>0</v>
      </c>
      <c r="P150" s="52">
        <f t="shared" ref="P150:P156" si="77">SUM(N150:O150)</f>
        <v>1015</v>
      </c>
      <c r="Q150" s="53">
        <v>0</v>
      </c>
      <c r="R150" s="52">
        <f t="shared" si="75"/>
        <v>1015</v>
      </c>
      <c r="S150" s="53">
        <v>0</v>
      </c>
      <c r="T150" s="52">
        <v>1015</v>
      </c>
      <c r="U150" s="53">
        <v>0</v>
      </c>
      <c r="V150" s="52">
        <v>1015</v>
      </c>
      <c r="W150" s="53">
        <v>0</v>
      </c>
      <c r="X150" s="52">
        <v>1015</v>
      </c>
      <c r="Y150" s="52">
        <v>0</v>
      </c>
      <c r="Z150" s="51">
        <f t="shared" si="76"/>
        <v>1015</v>
      </c>
      <c r="AA150" s="52" t="e">
        <f>VLOOKUP(A:A,'Rangliste ab 9.Rang'!A:R,18,FALSE)</f>
        <v>#N/A</v>
      </c>
      <c r="AB150" s="51" t="e">
        <f t="shared" si="72"/>
        <v>#N/A</v>
      </c>
    </row>
    <row r="151" spans="1:28" x14ac:dyDescent="0.2">
      <c r="A151" s="10">
        <v>292</v>
      </c>
      <c r="B151" s="49" t="s">
        <v>367</v>
      </c>
      <c r="C151" s="50" t="s">
        <v>322</v>
      </c>
      <c r="D151" s="41">
        <v>93</v>
      </c>
      <c r="E151" s="42" t="s">
        <v>44</v>
      </c>
      <c r="F151" s="51"/>
      <c r="G151" s="51"/>
      <c r="H151" s="51"/>
      <c r="I151" s="53"/>
      <c r="J151" s="52"/>
      <c r="K151" s="53"/>
      <c r="L151" s="52"/>
      <c r="M151" s="53"/>
      <c r="N151" s="52">
        <v>0</v>
      </c>
      <c r="O151" s="53">
        <v>70</v>
      </c>
      <c r="P151" s="52">
        <f t="shared" ref="P151" si="78">SUM(N151:O151)</f>
        <v>70</v>
      </c>
      <c r="Q151" s="53">
        <v>80</v>
      </c>
      <c r="R151" s="52">
        <f t="shared" si="75"/>
        <v>150</v>
      </c>
      <c r="S151" s="53">
        <v>85</v>
      </c>
      <c r="T151" s="52">
        <v>235</v>
      </c>
      <c r="U151" s="53">
        <v>0</v>
      </c>
      <c r="V151" s="52">
        <v>235</v>
      </c>
      <c r="W151" s="53">
        <v>0</v>
      </c>
      <c r="X151" s="52">
        <v>235</v>
      </c>
      <c r="Y151" s="52">
        <v>0</v>
      </c>
      <c r="Z151" s="51">
        <f t="shared" si="76"/>
        <v>235</v>
      </c>
      <c r="AA151" s="52" t="e">
        <f>VLOOKUP(A:A,'Rangliste ab 9.Rang'!A:R,18,FALSE)</f>
        <v>#N/A</v>
      </c>
      <c r="AB151" s="51" t="e">
        <f t="shared" si="72"/>
        <v>#N/A</v>
      </c>
    </row>
    <row r="152" spans="1:28" x14ac:dyDescent="0.2">
      <c r="A152" s="10">
        <v>139</v>
      </c>
      <c r="B152" s="49" t="s">
        <v>137</v>
      </c>
      <c r="C152" s="50" t="s">
        <v>41</v>
      </c>
      <c r="D152" s="41">
        <v>91</v>
      </c>
      <c r="E152" s="42" t="s">
        <v>31</v>
      </c>
      <c r="F152" s="51"/>
      <c r="G152" s="51"/>
      <c r="H152" s="51"/>
      <c r="I152" s="53"/>
      <c r="J152" s="52"/>
      <c r="K152" s="53">
        <v>40</v>
      </c>
      <c r="L152" s="52">
        <f t="shared" si="73"/>
        <v>40</v>
      </c>
      <c r="M152" s="53">
        <v>45</v>
      </c>
      <c r="N152" s="52">
        <f t="shared" si="74"/>
        <v>85</v>
      </c>
      <c r="O152" s="53">
        <v>70</v>
      </c>
      <c r="P152" s="52">
        <f t="shared" si="77"/>
        <v>155</v>
      </c>
      <c r="Q152" s="53">
        <v>85</v>
      </c>
      <c r="R152" s="52">
        <f t="shared" si="75"/>
        <v>240</v>
      </c>
      <c r="S152" s="53">
        <v>70</v>
      </c>
      <c r="T152" s="52">
        <v>310</v>
      </c>
      <c r="U152" s="53">
        <v>75</v>
      </c>
      <c r="V152" s="52">
        <v>385</v>
      </c>
      <c r="W152" s="53">
        <v>75</v>
      </c>
      <c r="X152" s="52">
        <v>460</v>
      </c>
      <c r="Y152" s="52">
        <v>75</v>
      </c>
      <c r="Z152" s="51">
        <f t="shared" si="76"/>
        <v>535</v>
      </c>
      <c r="AA152" s="52">
        <f>VLOOKUP(A:A,'Rangliste ab 9.Rang'!A:R,18,FALSE)</f>
        <v>70</v>
      </c>
      <c r="AB152" s="51">
        <f t="shared" si="72"/>
        <v>605</v>
      </c>
    </row>
    <row r="153" spans="1:28" x14ac:dyDescent="0.2">
      <c r="A153" s="10">
        <v>140</v>
      </c>
      <c r="B153" s="49" t="s">
        <v>50</v>
      </c>
      <c r="C153" s="50" t="s">
        <v>51</v>
      </c>
      <c r="D153" s="41">
        <v>62</v>
      </c>
      <c r="E153" s="42" t="s">
        <v>44</v>
      </c>
      <c r="F153" s="51">
        <v>1855</v>
      </c>
      <c r="G153" s="51">
        <v>90</v>
      </c>
      <c r="H153" s="51">
        <f>SUM(F153:G153)</f>
        <v>1945</v>
      </c>
      <c r="I153" s="53">
        <v>100</v>
      </c>
      <c r="J153" s="52">
        <f t="shared" si="63"/>
        <v>2045</v>
      </c>
      <c r="K153" s="53">
        <v>95</v>
      </c>
      <c r="L153" s="52">
        <f t="shared" si="73"/>
        <v>2140</v>
      </c>
      <c r="M153" s="53">
        <v>100</v>
      </c>
      <c r="N153" s="52">
        <f t="shared" si="74"/>
        <v>2240</v>
      </c>
      <c r="O153" s="53">
        <v>100</v>
      </c>
      <c r="P153" s="52">
        <f t="shared" si="77"/>
        <v>2340</v>
      </c>
      <c r="Q153" s="53">
        <v>100</v>
      </c>
      <c r="R153" s="52">
        <f t="shared" si="75"/>
        <v>2440</v>
      </c>
      <c r="S153" s="53">
        <v>95</v>
      </c>
      <c r="T153" s="52">
        <v>2535</v>
      </c>
      <c r="U153" s="53">
        <v>100</v>
      </c>
      <c r="V153" s="52">
        <v>2635</v>
      </c>
      <c r="W153" s="53">
        <v>95</v>
      </c>
      <c r="X153" s="52">
        <v>2730</v>
      </c>
      <c r="Y153" s="52">
        <v>85</v>
      </c>
      <c r="Z153" s="51">
        <f t="shared" si="76"/>
        <v>2815</v>
      </c>
      <c r="AA153" s="52">
        <f>VLOOKUP(A:A,'Rangliste ab 9.Rang'!A:R,18,FALSE)</f>
        <v>85</v>
      </c>
      <c r="AB153" s="51">
        <f t="shared" si="72"/>
        <v>2900</v>
      </c>
    </row>
    <row r="154" spans="1:28" x14ac:dyDescent="0.2">
      <c r="A154" s="10">
        <v>142</v>
      </c>
      <c r="B154" s="49" t="s">
        <v>169</v>
      </c>
      <c r="C154" s="50" t="s">
        <v>279</v>
      </c>
      <c r="D154" s="41">
        <v>86</v>
      </c>
      <c r="E154" s="42" t="s">
        <v>44</v>
      </c>
      <c r="F154" s="51"/>
      <c r="G154" s="51"/>
      <c r="H154" s="51">
        <v>0</v>
      </c>
      <c r="I154" s="53">
        <v>80</v>
      </c>
      <c r="J154" s="52">
        <f t="shared" si="63"/>
        <v>80</v>
      </c>
      <c r="K154" s="53">
        <v>80</v>
      </c>
      <c r="L154" s="52">
        <f t="shared" si="73"/>
        <v>160</v>
      </c>
      <c r="M154" s="53">
        <v>80</v>
      </c>
      <c r="N154" s="52">
        <f t="shared" si="74"/>
        <v>240</v>
      </c>
      <c r="O154" s="53">
        <v>80</v>
      </c>
      <c r="P154" s="52">
        <f t="shared" si="77"/>
        <v>320</v>
      </c>
      <c r="Q154" s="53">
        <v>90</v>
      </c>
      <c r="R154" s="52">
        <f t="shared" si="75"/>
        <v>410</v>
      </c>
      <c r="S154" s="53">
        <v>75</v>
      </c>
      <c r="T154" s="52">
        <v>485</v>
      </c>
      <c r="U154" s="53">
        <v>0</v>
      </c>
      <c r="V154" s="52">
        <v>485</v>
      </c>
      <c r="W154" s="53">
        <v>75</v>
      </c>
      <c r="X154" s="52">
        <v>560</v>
      </c>
      <c r="Y154" s="52">
        <v>80</v>
      </c>
      <c r="Z154" s="51">
        <f t="shared" si="76"/>
        <v>640</v>
      </c>
      <c r="AA154" s="52">
        <f>VLOOKUP(A:A,'Rangliste ab 9.Rang'!A:R,18,FALSE)</f>
        <v>85</v>
      </c>
      <c r="AB154" s="51">
        <f t="shared" si="72"/>
        <v>725</v>
      </c>
    </row>
    <row r="155" spans="1:28" x14ac:dyDescent="0.2">
      <c r="A155" s="10">
        <v>143</v>
      </c>
      <c r="B155" s="49" t="s">
        <v>280</v>
      </c>
      <c r="C155" s="50" t="s">
        <v>281</v>
      </c>
      <c r="D155" s="41">
        <v>90</v>
      </c>
      <c r="E155" s="42" t="s">
        <v>12</v>
      </c>
      <c r="F155" s="51"/>
      <c r="G155" s="51"/>
      <c r="H155" s="51">
        <v>0</v>
      </c>
      <c r="I155" s="53">
        <v>75</v>
      </c>
      <c r="J155" s="52">
        <f t="shared" si="63"/>
        <v>75</v>
      </c>
      <c r="K155" s="53">
        <v>45</v>
      </c>
      <c r="L155" s="52">
        <f t="shared" si="73"/>
        <v>120</v>
      </c>
      <c r="M155" s="53"/>
      <c r="N155" s="52">
        <f t="shared" si="74"/>
        <v>120</v>
      </c>
      <c r="O155" s="53">
        <v>0</v>
      </c>
      <c r="P155" s="52">
        <f t="shared" si="77"/>
        <v>120</v>
      </c>
      <c r="Q155" s="53">
        <v>0</v>
      </c>
      <c r="R155" s="52">
        <f t="shared" si="75"/>
        <v>120</v>
      </c>
      <c r="S155" s="53">
        <v>0</v>
      </c>
      <c r="T155" s="52">
        <v>120</v>
      </c>
      <c r="U155" s="53">
        <v>0</v>
      </c>
      <c r="V155" s="52">
        <v>120</v>
      </c>
      <c r="W155" s="53">
        <v>0</v>
      </c>
      <c r="X155" s="52">
        <v>120</v>
      </c>
      <c r="Y155" s="52">
        <v>0</v>
      </c>
      <c r="Z155" s="51">
        <f t="shared" si="76"/>
        <v>120</v>
      </c>
      <c r="AA155" s="52" t="e">
        <f>VLOOKUP(A:A,'Rangliste ab 9.Rang'!A:R,18,FALSE)</f>
        <v>#N/A</v>
      </c>
      <c r="AB155" s="51" t="e">
        <f t="shared" si="72"/>
        <v>#N/A</v>
      </c>
    </row>
    <row r="156" spans="1:28" x14ac:dyDescent="0.2">
      <c r="A156" s="10">
        <v>144</v>
      </c>
      <c r="B156" s="49" t="s">
        <v>282</v>
      </c>
      <c r="C156" s="50" t="s">
        <v>281</v>
      </c>
      <c r="D156" s="41">
        <v>89</v>
      </c>
      <c r="E156" s="42" t="s">
        <v>12</v>
      </c>
      <c r="F156" s="51">
        <v>145</v>
      </c>
      <c r="G156" s="51">
        <v>80</v>
      </c>
      <c r="H156" s="51">
        <f>SUM(F156:G156)</f>
        <v>225</v>
      </c>
      <c r="I156" s="51">
        <v>100</v>
      </c>
      <c r="J156" s="52">
        <f t="shared" si="63"/>
        <v>325</v>
      </c>
      <c r="K156" s="51">
        <v>100</v>
      </c>
      <c r="L156" s="52">
        <f t="shared" si="73"/>
        <v>425</v>
      </c>
      <c r="M156" s="51"/>
      <c r="N156" s="52">
        <f t="shared" si="74"/>
        <v>425</v>
      </c>
      <c r="O156" s="53">
        <v>0</v>
      </c>
      <c r="P156" s="52">
        <f t="shared" si="77"/>
        <v>425</v>
      </c>
      <c r="Q156" s="53">
        <v>0</v>
      </c>
      <c r="R156" s="52">
        <f t="shared" si="75"/>
        <v>425</v>
      </c>
      <c r="S156" s="53">
        <v>0</v>
      </c>
      <c r="T156" s="52">
        <v>425</v>
      </c>
      <c r="U156" s="53">
        <v>0</v>
      </c>
      <c r="V156" s="52">
        <v>425</v>
      </c>
      <c r="W156" s="53">
        <v>0</v>
      </c>
      <c r="X156" s="52">
        <v>425</v>
      </c>
      <c r="Y156" s="52">
        <v>0</v>
      </c>
      <c r="Z156" s="51">
        <f t="shared" si="76"/>
        <v>425</v>
      </c>
      <c r="AA156" s="52" t="e">
        <f>VLOOKUP(A:A,'Rangliste ab 9.Rang'!A:R,18,FALSE)</f>
        <v>#N/A</v>
      </c>
      <c r="AB156" s="51" t="e">
        <f t="shared" si="72"/>
        <v>#N/A</v>
      </c>
    </row>
    <row r="157" spans="1:28" x14ac:dyDescent="0.2">
      <c r="B157" s="54"/>
      <c r="C157" s="48"/>
      <c r="D157" s="45"/>
      <c r="E157" s="46"/>
      <c r="F157" s="57"/>
      <c r="G157" s="55"/>
      <c r="H157" s="57"/>
      <c r="I157" s="58"/>
      <c r="J157" s="56"/>
      <c r="K157" s="58"/>
      <c r="L157" s="56"/>
      <c r="M157" s="58"/>
      <c r="N157" s="56"/>
      <c r="O157" s="56"/>
      <c r="P157" s="56"/>
      <c r="Q157" s="58"/>
      <c r="R157" s="56"/>
      <c r="S157" s="58"/>
      <c r="T157" s="56"/>
      <c r="U157" s="58"/>
      <c r="V157" s="56"/>
      <c r="W157" s="58"/>
      <c r="X157" s="56"/>
      <c r="Y157" s="56"/>
      <c r="Z157" s="56"/>
      <c r="AA157" s="56"/>
      <c r="AB157" s="56"/>
    </row>
    <row r="158" spans="1:28" ht="15.75" x14ac:dyDescent="0.25">
      <c r="B158" s="9" t="s">
        <v>283</v>
      </c>
      <c r="C158" s="35"/>
      <c r="D158" s="36"/>
      <c r="E158" s="37"/>
      <c r="F158" s="57"/>
      <c r="G158" s="55"/>
      <c r="H158" s="57"/>
      <c r="I158" s="58"/>
      <c r="J158" s="56"/>
      <c r="K158" s="58"/>
      <c r="L158" s="56"/>
      <c r="M158" s="58"/>
      <c r="N158" s="56"/>
      <c r="O158" s="56"/>
      <c r="P158" s="56"/>
      <c r="Q158" s="58"/>
      <c r="R158" s="56"/>
      <c r="S158" s="58"/>
      <c r="T158" s="56"/>
      <c r="U158" s="58"/>
      <c r="V158" s="56"/>
      <c r="W158" s="58"/>
      <c r="X158" s="56"/>
      <c r="Y158" s="61"/>
      <c r="Z158" s="61"/>
      <c r="AA158" s="61"/>
      <c r="AB158" s="61"/>
    </row>
    <row r="159" spans="1:28" x14ac:dyDescent="0.2">
      <c r="A159" s="10">
        <v>146</v>
      </c>
      <c r="B159" s="49" t="s">
        <v>192</v>
      </c>
      <c r="C159" s="50" t="s">
        <v>193</v>
      </c>
      <c r="D159" s="41">
        <v>92</v>
      </c>
      <c r="E159" s="42" t="s">
        <v>12</v>
      </c>
      <c r="F159" s="51"/>
      <c r="G159" s="51"/>
      <c r="H159" s="51"/>
      <c r="I159" s="53"/>
      <c r="J159" s="52"/>
      <c r="K159" s="53"/>
      <c r="L159" s="52">
        <v>0</v>
      </c>
      <c r="M159" s="53">
        <v>45</v>
      </c>
      <c r="N159" s="52">
        <f t="shared" ref="N159:N176" si="79">SUM(L159:M159)</f>
        <v>45</v>
      </c>
      <c r="O159" s="53">
        <v>85</v>
      </c>
      <c r="P159" s="52">
        <f>SUM(N159:O159)</f>
        <v>130</v>
      </c>
      <c r="Q159" s="53">
        <v>0</v>
      </c>
      <c r="R159" s="52">
        <f t="shared" ref="R159:R176" si="80">SUM(P159:Q159)</f>
        <v>130</v>
      </c>
      <c r="S159" s="53">
        <v>0</v>
      </c>
      <c r="T159" s="52">
        <v>130</v>
      </c>
      <c r="U159" s="53">
        <v>0</v>
      </c>
      <c r="V159" s="52">
        <v>130</v>
      </c>
      <c r="W159" s="53">
        <v>0</v>
      </c>
      <c r="X159" s="52">
        <v>130</v>
      </c>
      <c r="Y159" s="52">
        <v>0</v>
      </c>
      <c r="Z159" s="51">
        <f t="shared" si="76"/>
        <v>130</v>
      </c>
      <c r="AA159" s="52" t="e">
        <f>VLOOKUP(A:A,'Rangliste ab 9.Rang'!A:R,18,FALSE)</f>
        <v>#N/A</v>
      </c>
      <c r="AB159" s="51" t="e">
        <f t="shared" ref="AB159:AB176" si="81">SUM(Z159:AA159)</f>
        <v>#N/A</v>
      </c>
    </row>
    <row r="160" spans="1:28" x14ac:dyDescent="0.2">
      <c r="A160" s="10">
        <v>147</v>
      </c>
      <c r="B160" s="49" t="s">
        <v>179</v>
      </c>
      <c r="C160" s="50" t="s">
        <v>178</v>
      </c>
      <c r="D160" s="41">
        <v>66</v>
      </c>
      <c r="E160" s="42" t="s">
        <v>44</v>
      </c>
      <c r="F160" s="51">
        <v>65</v>
      </c>
      <c r="G160" s="51">
        <v>75</v>
      </c>
      <c r="H160" s="51">
        <f>SUM(F160:G160)</f>
        <v>140</v>
      </c>
      <c r="I160" s="53">
        <v>70</v>
      </c>
      <c r="J160" s="52">
        <f t="shared" si="63"/>
        <v>210</v>
      </c>
      <c r="K160" s="53"/>
      <c r="L160" s="52">
        <f t="shared" ref="L160:L176" si="82">SUM(J160:K160)</f>
        <v>210</v>
      </c>
      <c r="M160" s="53">
        <v>70</v>
      </c>
      <c r="N160" s="52">
        <f t="shared" si="79"/>
        <v>280</v>
      </c>
      <c r="O160" s="53">
        <v>0</v>
      </c>
      <c r="P160" s="52">
        <f t="shared" ref="P160:P176" si="83">SUM(N160:O160)</f>
        <v>280</v>
      </c>
      <c r="Q160" s="53">
        <v>0</v>
      </c>
      <c r="R160" s="52">
        <f t="shared" si="80"/>
        <v>280</v>
      </c>
      <c r="S160" s="53">
        <v>0</v>
      </c>
      <c r="T160" s="52">
        <v>280</v>
      </c>
      <c r="U160" s="53">
        <v>0</v>
      </c>
      <c r="V160" s="52">
        <v>280</v>
      </c>
      <c r="W160" s="53">
        <v>0</v>
      </c>
      <c r="X160" s="52">
        <v>280</v>
      </c>
      <c r="Y160" s="52">
        <v>0</v>
      </c>
      <c r="Z160" s="51">
        <f t="shared" si="76"/>
        <v>280</v>
      </c>
      <c r="AA160" s="52" t="e">
        <f>VLOOKUP(A:A,'Rangliste ab 9.Rang'!A:R,18,FALSE)</f>
        <v>#N/A</v>
      </c>
      <c r="AB160" s="51" t="e">
        <f t="shared" si="81"/>
        <v>#N/A</v>
      </c>
    </row>
    <row r="161" spans="1:28" x14ac:dyDescent="0.2">
      <c r="A161" s="10">
        <v>148</v>
      </c>
      <c r="B161" s="49" t="s">
        <v>284</v>
      </c>
      <c r="C161" s="50" t="s">
        <v>285</v>
      </c>
      <c r="D161" s="41">
        <v>40</v>
      </c>
      <c r="E161" s="42" t="s">
        <v>12</v>
      </c>
      <c r="F161" s="51">
        <v>2390</v>
      </c>
      <c r="G161" s="51">
        <v>50</v>
      </c>
      <c r="H161" s="51">
        <f>SUM(F161:G161)</f>
        <v>2440</v>
      </c>
      <c r="I161" s="53">
        <v>75</v>
      </c>
      <c r="J161" s="52">
        <f t="shared" si="63"/>
        <v>2515</v>
      </c>
      <c r="K161" s="53"/>
      <c r="L161" s="52">
        <f t="shared" si="82"/>
        <v>2515</v>
      </c>
      <c r="M161" s="53"/>
      <c r="N161" s="52">
        <f t="shared" si="79"/>
        <v>2515</v>
      </c>
      <c r="O161" s="53">
        <v>0</v>
      </c>
      <c r="P161" s="52">
        <f t="shared" si="83"/>
        <v>2515</v>
      </c>
      <c r="Q161" s="53">
        <v>0</v>
      </c>
      <c r="R161" s="52">
        <f t="shared" si="80"/>
        <v>2515</v>
      </c>
      <c r="S161" s="53">
        <v>0</v>
      </c>
      <c r="T161" s="52">
        <v>2515</v>
      </c>
      <c r="U161" s="53">
        <v>0</v>
      </c>
      <c r="V161" s="52">
        <v>2515</v>
      </c>
      <c r="W161" s="53">
        <v>0</v>
      </c>
      <c r="X161" s="52">
        <v>2515</v>
      </c>
      <c r="Y161" s="52">
        <v>0</v>
      </c>
      <c r="Z161" s="51">
        <f t="shared" si="76"/>
        <v>2515</v>
      </c>
      <c r="AA161" s="52" t="e">
        <f>VLOOKUP(A:A,'Rangliste ab 9.Rang'!A:R,18,FALSE)</f>
        <v>#N/A</v>
      </c>
      <c r="AB161" s="51" t="e">
        <f t="shared" si="81"/>
        <v>#N/A</v>
      </c>
    </row>
    <row r="162" spans="1:28" x14ac:dyDescent="0.2">
      <c r="A162" s="10">
        <v>149</v>
      </c>
      <c r="B162" s="49" t="s">
        <v>40</v>
      </c>
      <c r="C162" s="50" t="s">
        <v>41</v>
      </c>
      <c r="D162" s="41">
        <v>81</v>
      </c>
      <c r="E162" s="42" t="s">
        <v>31</v>
      </c>
      <c r="F162" s="51">
        <v>435</v>
      </c>
      <c r="G162" s="51">
        <v>80</v>
      </c>
      <c r="H162" s="51">
        <f>SUM(F162:G162)</f>
        <v>515</v>
      </c>
      <c r="I162" s="53">
        <v>70</v>
      </c>
      <c r="J162" s="52">
        <f t="shared" si="63"/>
        <v>585</v>
      </c>
      <c r="K162" s="53">
        <v>75</v>
      </c>
      <c r="L162" s="52">
        <f t="shared" si="82"/>
        <v>660</v>
      </c>
      <c r="M162" s="53">
        <v>75</v>
      </c>
      <c r="N162" s="52">
        <f t="shared" si="79"/>
        <v>735</v>
      </c>
      <c r="O162" s="53">
        <v>0</v>
      </c>
      <c r="P162" s="52">
        <f t="shared" si="83"/>
        <v>735</v>
      </c>
      <c r="Q162" s="53">
        <v>70</v>
      </c>
      <c r="R162" s="52">
        <f t="shared" si="80"/>
        <v>805</v>
      </c>
      <c r="S162" s="53">
        <v>0</v>
      </c>
      <c r="T162" s="52">
        <v>805</v>
      </c>
      <c r="U162" s="53">
        <v>0</v>
      </c>
      <c r="V162" s="52">
        <v>805</v>
      </c>
      <c r="W162" s="53">
        <v>0</v>
      </c>
      <c r="X162" s="52">
        <v>805</v>
      </c>
      <c r="Y162" s="52">
        <v>0</v>
      </c>
      <c r="Z162" s="51">
        <f t="shared" si="76"/>
        <v>805</v>
      </c>
      <c r="AA162" s="52" t="e">
        <f>VLOOKUP(A:A,'Rangliste ab 9.Rang'!A:R,18,FALSE)</f>
        <v>#N/A</v>
      </c>
      <c r="AB162" s="51" t="e">
        <f t="shared" si="81"/>
        <v>#N/A</v>
      </c>
    </row>
    <row r="163" spans="1:28" x14ac:dyDescent="0.2">
      <c r="A163" s="10">
        <v>150</v>
      </c>
      <c r="B163" s="49" t="s">
        <v>188</v>
      </c>
      <c r="C163" s="50" t="s">
        <v>189</v>
      </c>
      <c r="D163" s="41">
        <v>88</v>
      </c>
      <c r="E163" s="42" t="s">
        <v>44</v>
      </c>
      <c r="F163" s="51"/>
      <c r="G163" s="51"/>
      <c r="H163" s="51"/>
      <c r="I163" s="53"/>
      <c r="J163" s="52"/>
      <c r="K163" s="53"/>
      <c r="L163" s="52">
        <v>0</v>
      </c>
      <c r="M163" s="53">
        <v>80</v>
      </c>
      <c r="N163" s="52">
        <f t="shared" si="79"/>
        <v>80</v>
      </c>
      <c r="O163" s="53">
        <v>90</v>
      </c>
      <c r="P163" s="52">
        <f t="shared" si="83"/>
        <v>170</v>
      </c>
      <c r="Q163" s="53">
        <v>85</v>
      </c>
      <c r="R163" s="52">
        <f t="shared" si="80"/>
        <v>255</v>
      </c>
      <c r="S163" s="53">
        <v>0</v>
      </c>
      <c r="T163" s="52">
        <v>255</v>
      </c>
      <c r="U163" s="53">
        <v>75</v>
      </c>
      <c r="V163" s="52">
        <v>330</v>
      </c>
      <c r="W163" s="53">
        <v>0</v>
      </c>
      <c r="X163" s="52">
        <v>330</v>
      </c>
      <c r="Y163" s="52">
        <v>0</v>
      </c>
      <c r="Z163" s="51">
        <f t="shared" si="76"/>
        <v>330</v>
      </c>
      <c r="AA163" s="52" t="e">
        <f>VLOOKUP(A:A,'Rangliste ab 9.Rang'!A:R,18,FALSE)</f>
        <v>#N/A</v>
      </c>
      <c r="AB163" s="51" t="e">
        <f t="shared" si="81"/>
        <v>#N/A</v>
      </c>
    </row>
    <row r="164" spans="1:28" x14ac:dyDescent="0.2">
      <c r="A164" s="10">
        <v>151</v>
      </c>
      <c r="B164" s="49" t="s">
        <v>286</v>
      </c>
      <c r="C164" s="64" t="s">
        <v>392</v>
      </c>
      <c r="D164" s="41">
        <v>48</v>
      </c>
      <c r="E164" s="42" t="s">
        <v>12</v>
      </c>
      <c r="F164" s="51">
        <v>2500</v>
      </c>
      <c r="G164" s="51">
        <v>70</v>
      </c>
      <c r="H164" s="51">
        <f>SUM(F164:G164)</f>
        <v>2570</v>
      </c>
      <c r="I164" s="53"/>
      <c r="J164" s="52">
        <f t="shared" si="63"/>
        <v>2570</v>
      </c>
      <c r="K164" s="53">
        <v>70</v>
      </c>
      <c r="L164" s="52">
        <f t="shared" si="82"/>
        <v>2640</v>
      </c>
      <c r="M164" s="53"/>
      <c r="N164" s="52">
        <f t="shared" si="79"/>
        <v>2640</v>
      </c>
      <c r="O164" s="53">
        <v>0</v>
      </c>
      <c r="P164" s="52">
        <f t="shared" si="83"/>
        <v>2640</v>
      </c>
      <c r="Q164" s="53">
        <v>65</v>
      </c>
      <c r="R164" s="52">
        <f t="shared" si="80"/>
        <v>2705</v>
      </c>
      <c r="S164" s="53">
        <v>0</v>
      </c>
      <c r="T164" s="52">
        <v>2705</v>
      </c>
      <c r="U164" s="53">
        <v>0</v>
      </c>
      <c r="V164" s="52">
        <v>2705</v>
      </c>
      <c r="W164" s="53">
        <v>0</v>
      </c>
      <c r="X164" s="52">
        <v>2705</v>
      </c>
      <c r="Y164" s="52">
        <v>0</v>
      </c>
      <c r="Z164" s="51">
        <f t="shared" si="76"/>
        <v>2705</v>
      </c>
      <c r="AA164" s="52" t="e">
        <f>VLOOKUP(A:A,'Rangliste ab 9.Rang'!A:R,18,FALSE)</f>
        <v>#N/A</v>
      </c>
      <c r="AB164" s="51" t="e">
        <f t="shared" si="81"/>
        <v>#N/A</v>
      </c>
    </row>
    <row r="165" spans="1:28" x14ac:dyDescent="0.2">
      <c r="A165" s="10">
        <v>152</v>
      </c>
      <c r="B165" s="49" t="s">
        <v>287</v>
      </c>
      <c r="C165" s="50" t="s">
        <v>288</v>
      </c>
      <c r="D165" s="41">
        <v>56</v>
      </c>
      <c r="E165" s="42" t="s">
        <v>146</v>
      </c>
      <c r="F165" s="51">
        <v>2500</v>
      </c>
      <c r="G165" s="51">
        <v>75</v>
      </c>
      <c r="H165" s="51">
        <f>SUM(F165:G165)</f>
        <v>2575</v>
      </c>
      <c r="I165" s="53">
        <v>70</v>
      </c>
      <c r="J165" s="52">
        <f t="shared" si="63"/>
        <v>2645</v>
      </c>
      <c r="K165" s="53">
        <v>70</v>
      </c>
      <c r="L165" s="52">
        <f t="shared" si="82"/>
        <v>2715</v>
      </c>
      <c r="M165" s="53"/>
      <c r="N165" s="52">
        <f t="shared" si="79"/>
        <v>2715</v>
      </c>
      <c r="O165" s="53">
        <v>0</v>
      </c>
      <c r="P165" s="52">
        <f t="shared" si="83"/>
        <v>2715</v>
      </c>
      <c r="Q165" s="53">
        <v>0</v>
      </c>
      <c r="R165" s="52">
        <f t="shared" si="80"/>
        <v>2715</v>
      </c>
      <c r="S165" s="53">
        <v>0</v>
      </c>
      <c r="T165" s="52">
        <v>2715</v>
      </c>
      <c r="U165" s="53">
        <v>0</v>
      </c>
      <c r="V165" s="52">
        <v>2715</v>
      </c>
      <c r="W165" s="53">
        <v>0</v>
      </c>
      <c r="X165" s="52">
        <v>2715</v>
      </c>
      <c r="Y165" s="52">
        <v>0</v>
      </c>
      <c r="Z165" s="51">
        <f t="shared" si="76"/>
        <v>2715</v>
      </c>
      <c r="AA165" s="52" t="e">
        <f>VLOOKUP(A:A,'Rangliste ab 9.Rang'!A:R,18,FALSE)</f>
        <v>#N/A</v>
      </c>
      <c r="AB165" s="51" t="e">
        <f t="shared" si="81"/>
        <v>#N/A</v>
      </c>
    </row>
    <row r="166" spans="1:28" x14ac:dyDescent="0.2">
      <c r="A166" s="10">
        <v>153</v>
      </c>
      <c r="B166" s="49" t="s">
        <v>184</v>
      </c>
      <c r="C166" s="50" t="s">
        <v>185</v>
      </c>
      <c r="D166" s="41">
        <v>90</v>
      </c>
      <c r="E166" s="42" t="s">
        <v>31</v>
      </c>
      <c r="F166" s="51"/>
      <c r="G166" s="51"/>
      <c r="H166" s="51">
        <v>0</v>
      </c>
      <c r="I166" s="53">
        <v>70</v>
      </c>
      <c r="J166" s="52">
        <v>70</v>
      </c>
      <c r="K166" s="53"/>
      <c r="L166" s="52">
        <f t="shared" si="82"/>
        <v>70</v>
      </c>
      <c r="M166" s="53">
        <v>75</v>
      </c>
      <c r="N166" s="52">
        <f t="shared" si="79"/>
        <v>145</v>
      </c>
      <c r="O166" s="53">
        <v>75</v>
      </c>
      <c r="P166" s="52">
        <f t="shared" si="83"/>
        <v>220</v>
      </c>
      <c r="Q166" s="53">
        <v>75</v>
      </c>
      <c r="R166" s="52">
        <f t="shared" si="80"/>
        <v>295</v>
      </c>
      <c r="S166" s="53">
        <v>0</v>
      </c>
      <c r="T166" s="52">
        <v>295</v>
      </c>
      <c r="U166" s="53">
        <v>75</v>
      </c>
      <c r="V166" s="52">
        <v>370</v>
      </c>
      <c r="W166" s="53">
        <v>60</v>
      </c>
      <c r="X166" s="52">
        <v>430</v>
      </c>
      <c r="Y166" s="52">
        <v>0</v>
      </c>
      <c r="Z166" s="51">
        <f t="shared" si="76"/>
        <v>430</v>
      </c>
      <c r="AA166" s="52">
        <f>VLOOKUP(A:A,'Rangliste ab 9.Rang'!A:R,18,FALSE)</f>
        <v>80</v>
      </c>
      <c r="AB166" s="51">
        <f t="shared" si="81"/>
        <v>510</v>
      </c>
    </row>
    <row r="167" spans="1:28" x14ac:dyDescent="0.2">
      <c r="A167" s="10">
        <v>155</v>
      </c>
      <c r="B167" s="49" t="s">
        <v>289</v>
      </c>
      <c r="C167" s="64" t="s">
        <v>9</v>
      </c>
      <c r="D167" s="41">
        <v>82</v>
      </c>
      <c r="E167" s="42" t="s">
        <v>7</v>
      </c>
      <c r="F167" s="51">
        <v>375</v>
      </c>
      <c r="G167" s="51">
        <v>70</v>
      </c>
      <c r="H167" s="51">
        <f>SUM(F167:G167)</f>
        <v>445</v>
      </c>
      <c r="I167" s="53">
        <v>75</v>
      </c>
      <c r="J167" s="52">
        <f t="shared" si="63"/>
        <v>520</v>
      </c>
      <c r="K167" s="53">
        <v>60</v>
      </c>
      <c r="L167" s="52">
        <f t="shared" si="82"/>
        <v>580</v>
      </c>
      <c r="M167" s="53"/>
      <c r="N167" s="52">
        <f t="shared" si="79"/>
        <v>580</v>
      </c>
      <c r="O167" s="53">
        <v>70</v>
      </c>
      <c r="P167" s="52">
        <f t="shared" si="83"/>
        <v>650</v>
      </c>
      <c r="Q167" s="53">
        <v>80</v>
      </c>
      <c r="R167" s="52">
        <f t="shared" si="80"/>
        <v>730</v>
      </c>
      <c r="S167" s="53">
        <v>70</v>
      </c>
      <c r="T167" s="52">
        <v>800</v>
      </c>
      <c r="U167" s="53">
        <v>65</v>
      </c>
      <c r="V167" s="52">
        <v>865</v>
      </c>
      <c r="W167" s="53">
        <v>0</v>
      </c>
      <c r="X167" s="52">
        <v>865</v>
      </c>
      <c r="Y167" s="52">
        <v>0</v>
      </c>
      <c r="Z167" s="51">
        <f t="shared" si="76"/>
        <v>865</v>
      </c>
      <c r="AA167" s="52">
        <f>VLOOKUP(A:A,'Rangliste ab 9.Rang'!A:R,18,FALSE)</f>
        <v>60</v>
      </c>
      <c r="AB167" s="51">
        <f t="shared" si="81"/>
        <v>925</v>
      </c>
    </row>
    <row r="168" spans="1:28" x14ac:dyDescent="0.2">
      <c r="A168" s="10">
        <v>156</v>
      </c>
      <c r="B168" s="49" t="s">
        <v>86</v>
      </c>
      <c r="C168" s="50" t="s">
        <v>87</v>
      </c>
      <c r="D168" s="41">
        <v>92</v>
      </c>
      <c r="E168" s="42" t="s">
        <v>12</v>
      </c>
      <c r="F168" s="51"/>
      <c r="G168" s="51"/>
      <c r="H168" s="51"/>
      <c r="I168" s="53"/>
      <c r="J168" s="52"/>
      <c r="K168" s="53">
        <v>25</v>
      </c>
      <c r="L168" s="52">
        <f t="shared" si="82"/>
        <v>25</v>
      </c>
      <c r="M168" s="53">
        <v>85</v>
      </c>
      <c r="N168" s="52">
        <f t="shared" si="79"/>
        <v>110</v>
      </c>
      <c r="O168" s="53">
        <v>90</v>
      </c>
      <c r="P168" s="52">
        <f t="shared" si="83"/>
        <v>200</v>
      </c>
      <c r="Q168" s="53">
        <v>90</v>
      </c>
      <c r="R168" s="52">
        <f t="shared" si="80"/>
        <v>290</v>
      </c>
      <c r="S168" s="53">
        <v>0</v>
      </c>
      <c r="T168" s="52">
        <v>290</v>
      </c>
      <c r="U168" s="53">
        <v>95</v>
      </c>
      <c r="V168" s="52">
        <v>385</v>
      </c>
      <c r="W168" s="53">
        <v>95</v>
      </c>
      <c r="X168" s="52">
        <v>480</v>
      </c>
      <c r="Y168" s="52">
        <v>0</v>
      </c>
      <c r="Z168" s="51">
        <f t="shared" si="76"/>
        <v>480</v>
      </c>
      <c r="AA168" s="52" t="e">
        <f>VLOOKUP(A:A,'Rangliste ab 9.Rang'!A:R,18,FALSE)</f>
        <v>#N/A</v>
      </c>
      <c r="AB168" s="51" t="e">
        <f t="shared" si="81"/>
        <v>#N/A</v>
      </c>
    </row>
    <row r="169" spans="1:28" x14ac:dyDescent="0.2">
      <c r="A169" s="10">
        <v>157</v>
      </c>
      <c r="B169" s="49" t="s">
        <v>88</v>
      </c>
      <c r="C169" s="50" t="s">
        <v>87</v>
      </c>
      <c r="D169" s="41">
        <v>90</v>
      </c>
      <c r="E169" s="42" t="s">
        <v>12</v>
      </c>
      <c r="F169" s="51"/>
      <c r="G169" s="51"/>
      <c r="H169" s="51"/>
      <c r="I169" s="53"/>
      <c r="J169" s="52"/>
      <c r="K169" s="53">
        <v>20</v>
      </c>
      <c r="L169" s="52">
        <f t="shared" si="82"/>
        <v>20</v>
      </c>
      <c r="M169" s="53">
        <v>70</v>
      </c>
      <c r="N169" s="52">
        <f t="shared" si="79"/>
        <v>90</v>
      </c>
      <c r="O169" s="53">
        <v>0</v>
      </c>
      <c r="P169" s="52">
        <f t="shared" si="83"/>
        <v>90</v>
      </c>
      <c r="Q169" s="53">
        <v>0</v>
      </c>
      <c r="R169" s="52">
        <f t="shared" si="80"/>
        <v>90</v>
      </c>
      <c r="S169" s="53">
        <v>80</v>
      </c>
      <c r="T169" s="52">
        <v>170</v>
      </c>
      <c r="U169" s="53">
        <v>0</v>
      </c>
      <c r="V169" s="52">
        <v>170</v>
      </c>
      <c r="W169" s="53">
        <v>0</v>
      </c>
      <c r="X169" s="52">
        <v>170</v>
      </c>
      <c r="Y169" s="52">
        <v>0</v>
      </c>
      <c r="Z169" s="51">
        <f t="shared" si="76"/>
        <v>170</v>
      </c>
      <c r="AA169" s="52" t="e">
        <f>VLOOKUP(A:A,'Rangliste ab 9.Rang'!A:R,18,FALSE)</f>
        <v>#N/A</v>
      </c>
      <c r="AB169" s="51" t="e">
        <f t="shared" si="81"/>
        <v>#N/A</v>
      </c>
    </row>
    <row r="170" spans="1:28" x14ac:dyDescent="0.2">
      <c r="A170" s="10">
        <v>158</v>
      </c>
      <c r="B170" s="49" t="s">
        <v>130</v>
      </c>
      <c r="C170" s="50" t="s">
        <v>131</v>
      </c>
      <c r="D170" s="41">
        <v>51</v>
      </c>
      <c r="E170" s="42" t="s">
        <v>44</v>
      </c>
      <c r="F170" s="51">
        <v>2005</v>
      </c>
      <c r="G170" s="51">
        <v>65</v>
      </c>
      <c r="H170" s="51">
        <f>SUM(F170:G170)</f>
        <v>2070</v>
      </c>
      <c r="I170" s="53">
        <v>80</v>
      </c>
      <c r="J170" s="52">
        <f t="shared" si="63"/>
        <v>2150</v>
      </c>
      <c r="K170" s="53">
        <v>70</v>
      </c>
      <c r="L170" s="52">
        <f t="shared" si="82"/>
        <v>2220</v>
      </c>
      <c r="M170" s="53">
        <v>65</v>
      </c>
      <c r="N170" s="52">
        <f t="shared" si="79"/>
        <v>2285</v>
      </c>
      <c r="O170" s="53">
        <v>65</v>
      </c>
      <c r="P170" s="52">
        <f t="shared" si="83"/>
        <v>2350</v>
      </c>
      <c r="Q170" s="53">
        <v>70</v>
      </c>
      <c r="R170" s="52">
        <f t="shared" si="80"/>
        <v>2420</v>
      </c>
      <c r="S170" s="53">
        <v>80</v>
      </c>
      <c r="T170" s="52">
        <v>2500</v>
      </c>
      <c r="U170" s="53">
        <v>0</v>
      </c>
      <c r="V170" s="52">
        <v>2500</v>
      </c>
      <c r="W170" s="53">
        <v>70</v>
      </c>
      <c r="X170" s="52">
        <v>2570</v>
      </c>
      <c r="Y170" s="52">
        <v>0</v>
      </c>
      <c r="Z170" s="51">
        <f t="shared" si="76"/>
        <v>2570</v>
      </c>
      <c r="AA170" s="52">
        <f>VLOOKUP(A:A,'Rangliste ab 9.Rang'!A:R,18,FALSE)</f>
        <v>70</v>
      </c>
      <c r="AB170" s="51">
        <f t="shared" si="81"/>
        <v>2640</v>
      </c>
    </row>
    <row r="171" spans="1:28" x14ac:dyDescent="0.2">
      <c r="A171" s="10">
        <v>280</v>
      </c>
      <c r="B171" s="59" t="s">
        <v>349</v>
      </c>
      <c r="C171" s="64" t="s">
        <v>45</v>
      </c>
      <c r="D171" s="41">
        <v>88</v>
      </c>
      <c r="E171" s="42" t="s">
        <v>44</v>
      </c>
      <c r="F171" s="51"/>
      <c r="G171" s="51"/>
      <c r="H171" s="51"/>
      <c r="I171" s="53"/>
      <c r="J171" s="52"/>
      <c r="K171" s="53"/>
      <c r="L171" s="52"/>
      <c r="M171" s="53"/>
      <c r="N171" s="52">
        <v>0</v>
      </c>
      <c r="O171" s="53">
        <v>80</v>
      </c>
      <c r="P171" s="52">
        <f t="shared" si="83"/>
        <v>80</v>
      </c>
      <c r="Q171" s="53">
        <v>85</v>
      </c>
      <c r="R171" s="52">
        <f t="shared" si="80"/>
        <v>165</v>
      </c>
      <c r="S171" s="53">
        <v>75</v>
      </c>
      <c r="T171" s="52">
        <v>240</v>
      </c>
      <c r="U171" s="53">
        <v>65</v>
      </c>
      <c r="V171" s="52">
        <v>305</v>
      </c>
      <c r="W171" s="53">
        <v>0</v>
      </c>
      <c r="X171" s="52">
        <v>305</v>
      </c>
      <c r="Y171" s="52">
        <v>0</v>
      </c>
      <c r="Z171" s="51">
        <f t="shared" si="76"/>
        <v>305</v>
      </c>
      <c r="AA171" s="52" t="e">
        <f>VLOOKUP(A:A,'Rangliste ab 9.Rang'!A:R,18,FALSE)</f>
        <v>#N/A</v>
      </c>
      <c r="AB171" s="51" t="e">
        <f t="shared" si="81"/>
        <v>#N/A</v>
      </c>
    </row>
    <row r="172" spans="1:28" x14ac:dyDescent="0.2">
      <c r="A172" s="10">
        <v>160</v>
      </c>
      <c r="B172" s="49" t="s">
        <v>52</v>
      </c>
      <c r="C172" s="50" t="s">
        <v>53</v>
      </c>
      <c r="D172" s="41">
        <v>73</v>
      </c>
      <c r="E172" s="42" t="s">
        <v>44</v>
      </c>
      <c r="F172" s="51">
        <v>565</v>
      </c>
      <c r="G172" s="51">
        <v>100</v>
      </c>
      <c r="H172" s="51">
        <f>SUM(F172:G172)</f>
        <v>665</v>
      </c>
      <c r="I172" s="53">
        <v>100</v>
      </c>
      <c r="J172" s="52">
        <f t="shared" si="63"/>
        <v>765</v>
      </c>
      <c r="K172" s="53">
        <v>90</v>
      </c>
      <c r="L172" s="52">
        <f t="shared" si="82"/>
        <v>855</v>
      </c>
      <c r="M172" s="53">
        <v>100</v>
      </c>
      <c r="N172" s="52">
        <f t="shared" si="79"/>
        <v>955</v>
      </c>
      <c r="O172" s="53">
        <v>100</v>
      </c>
      <c r="P172" s="52">
        <f t="shared" si="83"/>
        <v>1055</v>
      </c>
      <c r="Q172" s="53">
        <v>95</v>
      </c>
      <c r="R172" s="52">
        <f t="shared" si="80"/>
        <v>1150</v>
      </c>
      <c r="S172" s="53">
        <v>100</v>
      </c>
      <c r="T172" s="52">
        <v>1250</v>
      </c>
      <c r="U172" s="53">
        <v>95</v>
      </c>
      <c r="V172" s="52">
        <v>1345</v>
      </c>
      <c r="W172" s="53">
        <v>100</v>
      </c>
      <c r="X172" s="52">
        <v>1445</v>
      </c>
      <c r="Y172" s="52">
        <v>95</v>
      </c>
      <c r="Z172" s="51">
        <f t="shared" si="76"/>
        <v>1540</v>
      </c>
      <c r="AA172" s="52">
        <f>VLOOKUP(A:A,'Rangliste ab 9.Rang'!A:R,18,FALSE)</f>
        <v>100</v>
      </c>
      <c r="AB172" s="51">
        <f t="shared" si="81"/>
        <v>1640</v>
      </c>
    </row>
    <row r="173" spans="1:28" x14ac:dyDescent="0.2">
      <c r="A173" s="10">
        <v>161</v>
      </c>
      <c r="B173" s="49" t="s">
        <v>290</v>
      </c>
      <c r="C173" s="64" t="s">
        <v>445</v>
      </c>
      <c r="D173" s="41">
        <v>83</v>
      </c>
      <c r="E173" s="42" t="s">
        <v>12</v>
      </c>
      <c r="F173" s="51"/>
      <c r="G173" s="51"/>
      <c r="H173" s="51"/>
      <c r="I173" s="53"/>
      <c r="J173" s="52"/>
      <c r="K173" s="53">
        <v>70</v>
      </c>
      <c r="L173" s="52">
        <f t="shared" si="82"/>
        <v>70</v>
      </c>
      <c r="M173" s="53"/>
      <c r="N173" s="52">
        <f t="shared" si="79"/>
        <v>70</v>
      </c>
      <c r="O173" s="53">
        <v>0</v>
      </c>
      <c r="P173" s="52">
        <f t="shared" si="83"/>
        <v>70</v>
      </c>
      <c r="Q173" s="53">
        <v>80</v>
      </c>
      <c r="R173" s="52">
        <f t="shared" si="80"/>
        <v>150</v>
      </c>
      <c r="S173" s="53">
        <v>0</v>
      </c>
      <c r="T173" s="52">
        <v>150</v>
      </c>
      <c r="U173" s="53">
        <v>0</v>
      </c>
      <c r="V173" s="52">
        <v>150</v>
      </c>
      <c r="W173" s="53">
        <v>0</v>
      </c>
      <c r="X173" s="52">
        <v>150</v>
      </c>
      <c r="Y173" s="52">
        <v>90</v>
      </c>
      <c r="Z173" s="51">
        <f t="shared" si="76"/>
        <v>240</v>
      </c>
      <c r="AA173" s="52" t="e">
        <f>VLOOKUP(A:A,'Rangliste ab 9.Rang'!A:R,18,FALSE)</f>
        <v>#N/A</v>
      </c>
      <c r="AB173" s="51" t="e">
        <f t="shared" si="81"/>
        <v>#N/A</v>
      </c>
    </row>
    <row r="174" spans="1:28" x14ac:dyDescent="0.2">
      <c r="A174" s="10">
        <v>162</v>
      </c>
      <c r="B174" s="49" t="s">
        <v>291</v>
      </c>
      <c r="C174" s="50" t="s">
        <v>51</v>
      </c>
      <c r="D174" s="41">
        <v>63</v>
      </c>
      <c r="E174" s="42" t="s">
        <v>44</v>
      </c>
      <c r="F174" s="51">
        <v>1660</v>
      </c>
      <c r="G174" s="51">
        <v>85</v>
      </c>
      <c r="H174" s="51">
        <f>SUM(F174:G174)</f>
        <v>1745</v>
      </c>
      <c r="I174" s="53">
        <v>95</v>
      </c>
      <c r="J174" s="52">
        <f t="shared" si="63"/>
        <v>1840</v>
      </c>
      <c r="K174" s="53">
        <v>85</v>
      </c>
      <c r="L174" s="52">
        <f t="shared" si="82"/>
        <v>1925</v>
      </c>
      <c r="M174" s="53"/>
      <c r="N174" s="52">
        <f t="shared" si="79"/>
        <v>1925</v>
      </c>
      <c r="O174" s="53">
        <v>0</v>
      </c>
      <c r="P174" s="52">
        <f t="shared" si="83"/>
        <v>1925</v>
      </c>
      <c r="Q174" s="53">
        <v>0</v>
      </c>
      <c r="R174" s="52">
        <f t="shared" si="80"/>
        <v>1925</v>
      </c>
      <c r="S174" s="53">
        <v>0</v>
      </c>
      <c r="T174" s="52">
        <v>1925</v>
      </c>
      <c r="U174" s="53">
        <v>0</v>
      </c>
      <c r="V174" s="52">
        <v>1925</v>
      </c>
      <c r="W174" s="53">
        <v>0</v>
      </c>
      <c r="X174" s="52">
        <v>1925</v>
      </c>
      <c r="Y174" s="52">
        <v>0</v>
      </c>
      <c r="Z174" s="51">
        <f t="shared" si="76"/>
        <v>1925</v>
      </c>
      <c r="AA174" s="52" t="e">
        <f>VLOOKUP(A:A,'Rangliste ab 9.Rang'!A:R,18,FALSE)</f>
        <v>#N/A</v>
      </c>
      <c r="AB174" s="51" t="e">
        <f t="shared" si="81"/>
        <v>#N/A</v>
      </c>
    </row>
    <row r="175" spans="1:28" x14ac:dyDescent="0.2">
      <c r="A175" s="10">
        <v>322</v>
      </c>
      <c r="B175" s="59" t="s">
        <v>418</v>
      </c>
      <c r="C175" s="64" t="s">
        <v>419</v>
      </c>
      <c r="D175" s="41">
        <v>67</v>
      </c>
      <c r="E175" s="42" t="s">
        <v>7</v>
      </c>
      <c r="F175" s="51"/>
      <c r="G175" s="51"/>
      <c r="H175" s="51"/>
      <c r="I175" s="53"/>
      <c r="J175" s="52"/>
      <c r="K175" s="53"/>
      <c r="L175" s="52"/>
      <c r="M175" s="53"/>
      <c r="N175" s="52"/>
      <c r="O175" s="53"/>
      <c r="P175" s="52"/>
      <c r="Q175" s="53"/>
      <c r="R175" s="52"/>
      <c r="S175" s="53"/>
      <c r="T175" s="52">
        <v>0</v>
      </c>
      <c r="U175" s="53">
        <v>55</v>
      </c>
      <c r="V175" s="52">
        <v>55</v>
      </c>
      <c r="W175" s="53">
        <v>0</v>
      </c>
      <c r="X175" s="52">
        <v>55</v>
      </c>
      <c r="Y175" s="52">
        <v>70</v>
      </c>
      <c r="Z175" s="51">
        <f t="shared" si="76"/>
        <v>125</v>
      </c>
      <c r="AA175" s="52" t="e">
        <f>VLOOKUP(A:A,'Rangliste ab 9.Rang'!A:R,18,FALSE)</f>
        <v>#N/A</v>
      </c>
      <c r="AB175" s="51" t="e">
        <f t="shared" si="81"/>
        <v>#N/A</v>
      </c>
    </row>
    <row r="176" spans="1:28" x14ac:dyDescent="0.2">
      <c r="A176" s="10">
        <v>165</v>
      </c>
      <c r="B176" s="49" t="s">
        <v>119</v>
      </c>
      <c r="C176" s="50" t="s">
        <v>113</v>
      </c>
      <c r="D176" s="41">
        <v>48</v>
      </c>
      <c r="E176" s="42" t="s">
        <v>44</v>
      </c>
      <c r="F176" s="51">
        <v>1850</v>
      </c>
      <c r="G176" s="51">
        <v>65</v>
      </c>
      <c r="H176" s="51">
        <f>SUM(F176:G176)</f>
        <v>1915</v>
      </c>
      <c r="I176" s="53">
        <v>70</v>
      </c>
      <c r="J176" s="52">
        <f t="shared" si="63"/>
        <v>1985</v>
      </c>
      <c r="K176" s="53">
        <v>65</v>
      </c>
      <c r="L176" s="52">
        <f t="shared" si="82"/>
        <v>2050</v>
      </c>
      <c r="M176" s="53">
        <v>65</v>
      </c>
      <c r="N176" s="52">
        <f t="shared" si="79"/>
        <v>2115</v>
      </c>
      <c r="O176" s="53">
        <v>60</v>
      </c>
      <c r="P176" s="52">
        <f t="shared" si="83"/>
        <v>2175</v>
      </c>
      <c r="Q176" s="53">
        <v>60</v>
      </c>
      <c r="R176" s="52">
        <f t="shared" si="80"/>
        <v>2235</v>
      </c>
      <c r="S176" s="53">
        <v>55</v>
      </c>
      <c r="T176" s="52">
        <v>2290</v>
      </c>
      <c r="U176" s="53">
        <v>50</v>
      </c>
      <c r="V176" s="52">
        <v>2340</v>
      </c>
      <c r="W176" s="53">
        <v>40</v>
      </c>
      <c r="X176" s="52">
        <v>2380</v>
      </c>
      <c r="Y176" s="52">
        <v>15</v>
      </c>
      <c r="Z176" s="51">
        <f t="shared" si="76"/>
        <v>2395</v>
      </c>
      <c r="AA176" s="52" t="e">
        <f>VLOOKUP(A:A,'Rangliste ab 9.Rang'!A:R,18,FALSE)</f>
        <v>#N/A</v>
      </c>
      <c r="AB176" s="51" t="e">
        <f t="shared" si="81"/>
        <v>#N/A</v>
      </c>
    </row>
    <row r="177" spans="1:28" x14ac:dyDescent="0.2">
      <c r="B177" s="54"/>
      <c r="C177" s="48"/>
      <c r="D177" s="45"/>
      <c r="E177" s="46"/>
      <c r="F177" s="57"/>
      <c r="G177" s="55"/>
      <c r="H177" s="57"/>
      <c r="I177" s="58"/>
      <c r="J177" s="56"/>
      <c r="K177" s="58"/>
      <c r="L177" s="56"/>
      <c r="M177" s="58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</row>
    <row r="178" spans="1:28" ht="15.75" x14ac:dyDescent="0.25">
      <c r="B178" s="9" t="s">
        <v>292</v>
      </c>
      <c r="C178" s="35"/>
      <c r="D178" s="36"/>
      <c r="E178" s="37"/>
      <c r="F178" s="57"/>
      <c r="G178" s="55"/>
      <c r="H178" s="57"/>
      <c r="I178" s="58"/>
      <c r="J178" s="56"/>
      <c r="K178" s="58"/>
      <c r="L178" s="56"/>
      <c r="M178" s="58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</row>
    <row r="179" spans="1:28" x14ac:dyDescent="0.2">
      <c r="A179" s="10">
        <v>166</v>
      </c>
      <c r="B179" s="59" t="s">
        <v>36</v>
      </c>
      <c r="C179" s="50" t="s">
        <v>37</v>
      </c>
      <c r="D179" s="41">
        <v>75</v>
      </c>
      <c r="E179" s="42" t="s">
        <v>31</v>
      </c>
      <c r="F179" s="51">
        <v>115</v>
      </c>
      <c r="G179" s="51">
        <v>80</v>
      </c>
      <c r="H179" s="51">
        <f>SUM(F179:G179)</f>
        <v>195</v>
      </c>
      <c r="I179" s="51">
        <v>75</v>
      </c>
      <c r="J179" s="52">
        <f t="shared" si="63"/>
        <v>270</v>
      </c>
      <c r="K179" s="51">
        <v>85</v>
      </c>
      <c r="L179" s="52">
        <f>SUM(J179:K179)</f>
        <v>355</v>
      </c>
      <c r="M179" s="51">
        <v>75</v>
      </c>
      <c r="N179" s="52">
        <f>SUM(L179:M179)</f>
        <v>430</v>
      </c>
      <c r="O179" s="52">
        <v>95</v>
      </c>
      <c r="P179" s="52">
        <f>SUM(N179:O179)</f>
        <v>525</v>
      </c>
      <c r="Q179" s="53">
        <v>95</v>
      </c>
      <c r="R179" s="52">
        <f>SUM(P179:Q179)</f>
        <v>620</v>
      </c>
      <c r="S179" s="53">
        <v>90</v>
      </c>
      <c r="T179" s="52">
        <v>710</v>
      </c>
      <c r="U179" s="53">
        <v>100</v>
      </c>
      <c r="V179" s="52">
        <v>810</v>
      </c>
      <c r="W179" s="53">
        <v>80</v>
      </c>
      <c r="X179" s="52">
        <v>890</v>
      </c>
      <c r="Y179" s="52">
        <v>85</v>
      </c>
      <c r="Z179" s="51">
        <f t="shared" si="76"/>
        <v>975</v>
      </c>
      <c r="AA179" s="52">
        <f>VLOOKUP(A:A,'Rangliste ab 9.Rang'!A:R,18,FALSE)</f>
        <v>95</v>
      </c>
      <c r="AB179" s="51">
        <f t="shared" ref="AB179" si="84">SUM(Z179:AA179)</f>
        <v>1070</v>
      </c>
    </row>
    <row r="180" spans="1:28" x14ac:dyDescent="0.2">
      <c r="B180" s="54"/>
      <c r="C180" s="48"/>
      <c r="D180" s="45"/>
      <c r="E180" s="46"/>
      <c r="F180" s="57"/>
      <c r="G180" s="55"/>
      <c r="H180" s="57"/>
      <c r="I180" s="58"/>
      <c r="J180" s="56"/>
      <c r="K180" s="58"/>
      <c r="L180" s="56"/>
      <c r="M180" s="58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</row>
    <row r="181" spans="1:28" ht="15.75" x14ac:dyDescent="0.25">
      <c r="B181" s="9" t="s">
        <v>293</v>
      </c>
      <c r="C181" s="35"/>
      <c r="D181" s="36"/>
      <c r="E181" s="37"/>
      <c r="F181" s="57"/>
      <c r="G181" s="55"/>
      <c r="H181" s="57"/>
      <c r="I181" s="58"/>
      <c r="J181" s="56"/>
      <c r="K181" s="58"/>
      <c r="L181" s="56"/>
      <c r="M181" s="58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</row>
    <row r="182" spans="1:28" x14ac:dyDescent="0.2">
      <c r="A182" s="10">
        <v>295</v>
      </c>
      <c r="B182" s="59" t="s">
        <v>374</v>
      </c>
      <c r="C182" s="64" t="s">
        <v>41</v>
      </c>
      <c r="D182" s="41">
        <v>91</v>
      </c>
      <c r="E182" s="42" t="s">
        <v>31</v>
      </c>
      <c r="F182" s="51"/>
      <c r="G182" s="51"/>
      <c r="H182" s="51"/>
      <c r="I182" s="51"/>
      <c r="J182" s="52"/>
      <c r="K182" s="51"/>
      <c r="L182" s="52"/>
      <c r="M182" s="51"/>
      <c r="N182" s="52">
        <v>0</v>
      </c>
      <c r="O182" s="53">
        <v>70</v>
      </c>
      <c r="P182" s="52">
        <f>SUM(N182:O182)</f>
        <v>70</v>
      </c>
      <c r="Q182" s="53">
        <v>55</v>
      </c>
      <c r="R182" s="52">
        <f>SUM(P182:Q182)</f>
        <v>125</v>
      </c>
      <c r="S182" s="53">
        <v>0</v>
      </c>
      <c r="T182" s="52">
        <v>125</v>
      </c>
      <c r="U182" s="53">
        <v>0</v>
      </c>
      <c r="V182" s="52">
        <v>125</v>
      </c>
      <c r="W182" s="53">
        <v>0</v>
      </c>
      <c r="X182" s="52">
        <v>125</v>
      </c>
      <c r="Y182" s="52">
        <v>0</v>
      </c>
      <c r="Z182" s="51">
        <f t="shared" si="76"/>
        <v>125</v>
      </c>
      <c r="AA182" s="52" t="e">
        <f>VLOOKUP(A:A,'Rangliste ab 9.Rang'!A:R,18,FALSE)</f>
        <v>#N/A</v>
      </c>
      <c r="AB182" s="51" t="e">
        <f t="shared" ref="AB182" si="85">SUM(Z182:AA182)</f>
        <v>#N/A</v>
      </c>
    </row>
    <row r="183" spans="1:28" ht="15.75" x14ac:dyDescent="0.25">
      <c r="B183" s="9"/>
      <c r="C183" s="35"/>
      <c r="D183" s="36"/>
      <c r="E183" s="37"/>
      <c r="F183" s="57"/>
      <c r="G183" s="55"/>
      <c r="H183" s="57"/>
      <c r="I183" s="58"/>
      <c r="J183" s="56"/>
      <c r="K183" s="58"/>
      <c r="L183" s="56"/>
      <c r="M183" s="58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</row>
    <row r="184" spans="1:28" ht="15.75" x14ac:dyDescent="0.25">
      <c r="B184" s="9" t="s">
        <v>294</v>
      </c>
      <c r="C184" s="35"/>
      <c r="D184" s="36"/>
      <c r="E184" s="37"/>
      <c r="F184" s="57"/>
      <c r="G184" s="55"/>
      <c r="H184" s="57"/>
      <c r="I184" s="58"/>
      <c r="J184" s="56"/>
      <c r="K184" s="58"/>
      <c r="L184" s="56"/>
      <c r="M184" s="58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</row>
    <row r="185" spans="1:28" x14ac:dyDescent="0.2">
      <c r="A185" s="10">
        <v>170</v>
      </c>
      <c r="B185" s="49" t="s">
        <v>295</v>
      </c>
      <c r="C185" s="50" t="s">
        <v>51</v>
      </c>
      <c r="D185" s="41">
        <v>85</v>
      </c>
      <c r="E185" s="42" t="s">
        <v>44</v>
      </c>
      <c r="F185" s="51">
        <v>0</v>
      </c>
      <c r="G185" s="51">
        <v>70</v>
      </c>
      <c r="H185" s="51">
        <v>70</v>
      </c>
      <c r="I185" s="51">
        <v>65</v>
      </c>
      <c r="J185" s="52">
        <f t="shared" si="63"/>
        <v>135</v>
      </c>
      <c r="K185" s="51"/>
      <c r="L185" s="52">
        <f>SUM(J185:K185)</f>
        <v>135</v>
      </c>
      <c r="M185" s="51"/>
      <c r="N185" s="52">
        <f>SUM(L185:M185)</f>
        <v>135</v>
      </c>
      <c r="O185" s="53">
        <v>0</v>
      </c>
      <c r="P185" s="52">
        <f>SUM(N185:O185)</f>
        <v>135</v>
      </c>
      <c r="Q185" s="53">
        <v>0</v>
      </c>
      <c r="R185" s="52">
        <f>SUM(P185:Q185)</f>
        <v>135</v>
      </c>
      <c r="S185" s="53">
        <v>0</v>
      </c>
      <c r="T185" s="52">
        <v>135</v>
      </c>
      <c r="U185" s="53">
        <v>0</v>
      </c>
      <c r="V185" s="52">
        <v>135</v>
      </c>
      <c r="W185" s="53">
        <v>0</v>
      </c>
      <c r="X185" s="52">
        <v>135</v>
      </c>
      <c r="Y185" s="52">
        <v>0</v>
      </c>
      <c r="Z185" s="51">
        <f t="shared" si="76"/>
        <v>135</v>
      </c>
      <c r="AA185" s="52" t="e">
        <f>VLOOKUP(A:A,'Rangliste ab 9.Rang'!A:R,18,FALSE)</f>
        <v>#N/A</v>
      </c>
      <c r="AB185" s="51" t="e">
        <f t="shared" ref="AB185" si="86">SUM(Z185:AA185)</f>
        <v>#N/A</v>
      </c>
    </row>
    <row r="186" spans="1:28" x14ac:dyDescent="0.2">
      <c r="B186" s="54"/>
      <c r="C186" s="48"/>
      <c r="D186" s="45"/>
      <c r="E186" s="46"/>
      <c r="F186" s="57"/>
      <c r="G186" s="55"/>
      <c r="H186" s="57"/>
      <c r="I186" s="58"/>
      <c r="J186" s="56"/>
      <c r="K186" s="58"/>
      <c r="L186" s="56"/>
      <c r="M186" s="58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</row>
    <row r="187" spans="1:28" ht="15.75" x14ac:dyDescent="0.25">
      <c r="B187" s="9" t="s">
        <v>296</v>
      </c>
      <c r="C187" s="35"/>
      <c r="D187" s="36"/>
      <c r="E187" s="37"/>
      <c r="F187" s="57"/>
      <c r="G187" s="55"/>
      <c r="H187" s="57"/>
      <c r="I187" s="58"/>
      <c r="J187" s="56"/>
      <c r="K187" s="58"/>
      <c r="L187" s="56"/>
      <c r="M187" s="58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</row>
    <row r="188" spans="1:28" x14ac:dyDescent="0.2">
      <c r="A188" s="10">
        <v>172</v>
      </c>
      <c r="B188" s="49" t="s">
        <v>58</v>
      </c>
      <c r="C188" s="50" t="s">
        <v>59</v>
      </c>
      <c r="D188" s="41">
        <v>59</v>
      </c>
      <c r="E188" s="42" t="s">
        <v>44</v>
      </c>
      <c r="F188" s="51">
        <v>1615</v>
      </c>
      <c r="G188" s="51">
        <v>90</v>
      </c>
      <c r="H188" s="51">
        <f>SUM(F188:G188)</f>
        <v>1705</v>
      </c>
      <c r="I188" s="53">
        <v>85</v>
      </c>
      <c r="J188" s="52">
        <f t="shared" si="63"/>
        <v>1790</v>
      </c>
      <c r="K188" s="53">
        <v>95</v>
      </c>
      <c r="L188" s="52">
        <f t="shared" ref="L188:L196" si="87">SUM(J188:K188)</f>
        <v>1885</v>
      </c>
      <c r="M188" s="53">
        <v>90</v>
      </c>
      <c r="N188" s="52">
        <f t="shared" ref="N188:N196" si="88">SUM(L188:M188)</f>
        <v>1975</v>
      </c>
      <c r="O188" s="53">
        <v>80</v>
      </c>
      <c r="P188" s="52">
        <f>SUM(N188:O188)</f>
        <v>2055</v>
      </c>
      <c r="Q188" s="53">
        <v>85</v>
      </c>
      <c r="R188" s="52">
        <f t="shared" ref="R188:R196" si="89">SUM(P188:Q188)</f>
        <v>2140</v>
      </c>
      <c r="S188" s="53">
        <v>70</v>
      </c>
      <c r="T188" s="52">
        <v>2210</v>
      </c>
      <c r="U188" s="53">
        <v>95</v>
      </c>
      <c r="V188" s="52">
        <v>2305</v>
      </c>
      <c r="W188" s="53">
        <v>80</v>
      </c>
      <c r="X188" s="52">
        <v>2385</v>
      </c>
      <c r="Y188" s="52">
        <v>95</v>
      </c>
      <c r="Z188" s="51">
        <f t="shared" si="76"/>
        <v>2480</v>
      </c>
      <c r="AA188" s="52">
        <f>VLOOKUP(A:A,'Rangliste ab 9.Rang'!A:R,18,FALSE)</f>
        <v>90</v>
      </c>
      <c r="AB188" s="51">
        <f t="shared" ref="AB188:AB196" si="90">SUM(Z188:AA188)</f>
        <v>2570</v>
      </c>
    </row>
    <row r="189" spans="1:28" x14ac:dyDescent="0.2">
      <c r="A189" s="10">
        <v>297</v>
      </c>
      <c r="B189" s="49" t="s">
        <v>378</v>
      </c>
      <c r="C189" s="50" t="s">
        <v>379</v>
      </c>
      <c r="D189" s="41">
        <v>74</v>
      </c>
      <c r="E189" s="42" t="s">
        <v>44</v>
      </c>
      <c r="F189" s="51"/>
      <c r="G189" s="51"/>
      <c r="H189" s="51"/>
      <c r="I189" s="53"/>
      <c r="J189" s="52"/>
      <c r="K189" s="53"/>
      <c r="L189" s="52"/>
      <c r="M189" s="53"/>
      <c r="N189" s="52"/>
      <c r="O189" s="53"/>
      <c r="P189" s="52"/>
      <c r="Q189" s="53">
        <v>100</v>
      </c>
      <c r="R189" s="52">
        <f t="shared" si="89"/>
        <v>100</v>
      </c>
      <c r="S189" s="53">
        <v>100</v>
      </c>
      <c r="T189" s="52">
        <v>200</v>
      </c>
      <c r="U189" s="53">
        <v>95</v>
      </c>
      <c r="V189" s="52">
        <v>295</v>
      </c>
      <c r="W189" s="53">
        <v>90</v>
      </c>
      <c r="X189" s="52">
        <v>385</v>
      </c>
      <c r="Y189" s="52">
        <v>75</v>
      </c>
      <c r="Z189" s="51">
        <f t="shared" si="76"/>
        <v>460</v>
      </c>
      <c r="AA189" s="52" t="e">
        <f>VLOOKUP(A:A,'Rangliste ab 9.Rang'!A:R,18,FALSE)</f>
        <v>#N/A</v>
      </c>
      <c r="AB189" s="51" t="e">
        <f t="shared" si="90"/>
        <v>#N/A</v>
      </c>
    </row>
    <row r="190" spans="1:28" x14ac:dyDescent="0.2">
      <c r="A190" s="10">
        <v>177</v>
      </c>
      <c r="B190" s="49" t="s">
        <v>181</v>
      </c>
      <c r="C190" s="50" t="s">
        <v>182</v>
      </c>
      <c r="D190" s="41">
        <v>67</v>
      </c>
      <c r="E190" s="42" t="s">
        <v>12</v>
      </c>
      <c r="F190" s="51"/>
      <c r="G190" s="51"/>
      <c r="H190" s="51"/>
      <c r="I190" s="53"/>
      <c r="J190" s="52"/>
      <c r="K190" s="53"/>
      <c r="L190" s="52">
        <v>0</v>
      </c>
      <c r="M190" s="53">
        <v>85</v>
      </c>
      <c r="N190" s="52">
        <f t="shared" si="88"/>
        <v>85</v>
      </c>
      <c r="O190" s="53">
        <v>80</v>
      </c>
      <c r="P190" s="52">
        <f t="shared" ref="P190:P196" si="91">SUM(N190:O190)</f>
        <v>165</v>
      </c>
      <c r="Q190" s="53">
        <v>85</v>
      </c>
      <c r="R190" s="52">
        <f t="shared" si="89"/>
        <v>250</v>
      </c>
      <c r="S190" s="53">
        <v>75</v>
      </c>
      <c r="T190" s="52">
        <v>325</v>
      </c>
      <c r="U190" s="53">
        <v>60</v>
      </c>
      <c r="V190" s="52">
        <v>385</v>
      </c>
      <c r="W190" s="53">
        <v>35</v>
      </c>
      <c r="X190" s="52">
        <v>420</v>
      </c>
      <c r="Y190" s="52">
        <v>0</v>
      </c>
      <c r="Z190" s="51">
        <f t="shared" si="76"/>
        <v>420</v>
      </c>
      <c r="AA190" s="52">
        <f>VLOOKUP(A:A,'Rangliste ab 9.Rang'!A:R,18,FALSE)</f>
        <v>70</v>
      </c>
      <c r="AB190" s="51">
        <f t="shared" si="90"/>
        <v>490</v>
      </c>
    </row>
    <row r="191" spans="1:28" x14ac:dyDescent="0.2">
      <c r="A191" s="10">
        <v>178</v>
      </c>
      <c r="B191" s="49" t="s">
        <v>121</v>
      </c>
      <c r="C191" s="50" t="s">
        <v>118</v>
      </c>
      <c r="D191" s="41">
        <v>73</v>
      </c>
      <c r="E191" s="42" t="s">
        <v>44</v>
      </c>
      <c r="F191" s="51"/>
      <c r="G191" s="51"/>
      <c r="H191" s="51"/>
      <c r="I191" s="53"/>
      <c r="J191" s="52"/>
      <c r="K191" s="53">
        <v>70</v>
      </c>
      <c r="L191" s="52">
        <f t="shared" si="87"/>
        <v>70</v>
      </c>
      <c r="M191" s="53">
        <v>70</v>
      </c>
      <c r="N191" s="52">
        <f t="shared" si="88"/>
        <v>140</v>
      </c>
      <c r="O191" s="53">
        <v>70</v>
      </c>
      <c r="P191" s="52">
        <f t="shared" si="91"/>
        <v>210</v>
      </c>
      <c r="Q191" s="53">
        <v>80</v>
      </c>
      <c r="R191" s="52">
        <f t="shared" si="89"/>
        <v>290</v>
      </c>
      <c r="S191" s="53">
        <v>90</v>
      </c>
      <c r="T191" s="52">
        <v>380</v>
      </c>
      <c r="U191" s="53">
        <v>90</v>
      </c>
      <c r="V191" s="52">
        <v>470</v>
      </c>
      <c r="W191" s="53">
        <v>75</v>
      </c>
      <c r="X191" s="52">
        <v>545</v>
      </c>
      <c r="Y191" s="52">
        <v>70</v>
      </c>
      <c r="Z191" s="51">
        <f t="shared" si="76"/>
        <v>615</v>
      </c>
      <c r="AA191" s="52">
        <f>VLOOKUP(A:A,'Rangliste ab 9.Rang'!A:R,18,FALSE)</f>
        <v>90</v>
      </c>
      <c r="AB191" s="51">
        <f t="shared" si="90"/>
        <v>705</v>
      </c>
    </row>
    <row r="192" spans="1:28" x14ac:dyDescent="0.2">
      <c r="A192" s="10">
        <v>308</v>
      </c>
      <c r="B192" s="49" t="s">
        <v>398</v>
      </c>
      <c r="C192" s="50" t="s">
        <v>399</v>
      </c>
      <c r="D192" s="41">
        <v>91</v>
      </c>
      <c r="E192" s="42" t="s">
        <v>7</v>
      </c>
      <c r="F192" s="51"/>
      <c r="G192" s="51"/>
      <c r="H192" s="51"/>
      <c r="I192" s="53"/>
      <c r="J192" s="52"/>
      <c r="K192" s="53"/>
      <c r="L192" s="52"/>
      <c r="M192" s="53"/>
      <c r="N192" s="52"/>
      <c r="O192" s="53"/>
      <c r="P192" s="52"/>
      <c r="Q192" s="53"/>
      <c r="R192" s="52">
        <v>0</v>
      </c>
      <c r="S192" s="53">
        <v>75</v>
      </c>
      <c r="T192" s="52">
        <v>75</v>
      </c>
      <c r="U192" s="53">
        <v>0</v>
      </c>
      <c r="V192" s="52">
        <v>75</v>
      </c>
      <c r="W192" s="53">
        <v>0</v>
      </c>
      <c r="X192" s="52">
        <v>75</v>
      </c>
      <c r="Y192" s="52">
        <v>0</v>
      </c>
      <c r="Z192" s="51">
        <f t="shared" si="76"/>
        <v>75</v>
      </c>
      <c r="AA192" s="52" t="e">
        <f>VLOOKUP(A:A,'Rangliste ab 9.Rang'!A:R,18,FALSE)</f>
        <v>#N/A</v>
      </c>
      <c r="AB192" s="51" t="e">
        <f t="shared" si="90"/>
        <v>#N/A</v>
      </c>
    </row>
    <row r="193" spans="1:28" x14ac:dyDescent="0.2">
      <c r="A193" s="10">
        <v>180</v>
      </c>
      <c r="B193" s="49" t="s">
        <v>15</v>
      </c>
      <c r="C193" s="50" t="s">
        <v>16</v>
      </c>
      <c r="D193" s="41">
        <v>87</v>
      </c>
      <c r="E193" s="42" t="s">
        <v>12</v>
      </c>
      <c r="F193" s="51">
        <v>170</v>
      </c>
      <c r="G193" s="51">
        <v>100</v>
      </c>
      <c r="H193" s="51">
        <f>SUM(F193:G193)</f>
        <v>270</v>
      </c>
      <c r="I193" s="51">
        <v>100</v>
      </c>
      <c r="J193" s="52">
        <f t="shared" ref="J193:J226" si="92">SUM(H193:I193)</f>
        <v>370</v>
      </c>
      <c r="K193" s="51">
        <v>95</v>
      </c>
      <c r="L193" s="52">
        <f t="shared" si="87"/>
        <v>465</v>
      </c>
      <c r="M193" s="51">
        <v>100</v>
      </c>
      <c r="N193" s="52">
        <f t="shared" si="88"/>
        <v>565</v>
      </c>
      <c r="O193" s="53">
        <v>100</v>
      </c>
      <c r="P193" s="52">
        <f t="shared" si="91"/>
        <v>665</v>
      </c>
      <c r="Q193" s="53">
        <v>100</v>
      </c>
      <c r="R193" s="52">
        <f t="shared" si="89"/>
        <v>765</v>
      </c>
      <c r="S193" s="53">
        <v>100</v>
      </c>
      <c r="T193" s="52">
        <v>865</v>
      </c>
      <c r="U193" s="53">
        <v>100</v>
      </c>
      <c r="V193" s="52">
        <v>965</v>
      </c>
      <c r="W193" s="53">
        <v>0</v>
      </c>
      <c r="X193" s="52">
        <v>965</v>
      </c>
      <c r="Y193" s="52">
        <v>100</v>
      </c>
      <c r="Z193" s="51">
        <f t="shared" si="76"/>
        <v>1065</v>
      </c>
      <c r="AA193" s="52">
        <f>VLOOKUP(A:A,'Rangliste ab 9.Rang'!A:R,18,FALSE)</f>
        <v>100</v>
      </c>
      <c r="AB193" s="51">
        <f t="shared" si="90"/>
        <v>1165</v>
      </c>
    </row>
    <row r="194" spans="1:28" x14ac:dyDescent="0.2">
      <c r="A194" s="10">
        <v>181</v>
      </c>
      <c r="B194" s="49" t="s">
        <v>297</v>
      </c>
      <c r="C194" s="50" t="s">
        <v>254</v>
      </c>
      <c r="D194" s="41">
        <v>89</v>
      </c>
      <c r="E194" s="42"/>
      <c r="F194" s="51"/>
      <c r="G194" s="51"/>
      <c r="H194" s="51">
        <v>0</v>
      </c>
      <c r="I194" s="51">
        <v>80</v>
      </c>
      <c r="J194" s="52">
        <v>80</v>
      </c>
      <c r="K194" s="51"/>
      <c r="L194" s="52">
        <f t="shared" si="87"/>
        <v>80</v>
      </c>
      <c r="M194" s="51"/>
      <c r="N194" s="52">
        <f t="shared" si="88"/>
        <v>80</v>
      </c>
      <c r="O194" s="53">
        <v>0</v>
      </c>
      <c r="P194" s="52">
        <f t="shared" si="91"/>
        <v>80</v>
      </c>
      <c r="Q194" s="53">
        <v>0</v>
      </c>
      <c r="R194" s="52">
        <f t="shared" si="89"/>
        <v>80</v>
      </c>
      <c r="S194" s="53">
        <v>0</v>
      </c>
      <c r="T194" s="52">
        <v>80</v>
      </c>
      <c r="U194" s="53">
        <v>0</v>
      </c>
      <c r="V194" s="52">
        <v>80</v>
      </c>
      <c r="W194" s="53">
        <v>0</v>
      </c>
      <c r="X194" s="52">
        <v>80</v>
      </c>
      <c r="Y194" s="52">
        <v>0</v>
      </c>
      <c r="Z194" s="51">
        <f t="shared" si="76"/>
        <v>80</v>
      </c>
      <c r="AA194" s="52" t="e">
        <f>VLOOKUP(A:A,'Rangliste ab 9.Rang'!A:R,18,FALSE)</f>
        <v>#N/A</v>
      </c>
      <c r="AB194" s="51" t="e">
        <f t="shared" si="90"/>
        <v>#N/A</v>
      </c>
    </row>
    <row r="195" spans="1:28" x14ac:dyDescent="0.2">
      <c r="A195" s="10">
        <v>184</v>
      </c>
      <c r="B195" s="49" t="s">
        <v>298</v>
      </c>
      <c r="C195" s="50" t="s">
        <v>51</v>
      </c>
      <c r="D195" s="41">
        <v>77</v>
      </c>
      <c r="E195" s="42" t="s">
        <v>44</v>
      </c>
      <c r="F195" s="51">
        <v>305</v>
      </c>
      <c r="G195" s="51">
        <v>95</v>
      </c>
      <c r="H195" s="51">
        <f>SUM(F195:G195)</f>
        <v>400</v>
      </c>
      <c r="I195" s="53">
        <v>80</v>
      </c>
      <c r="J195" s="52">
        <f t="shared" si="92"/>
        <v>480</v>
      </c>
      <c r="K195" s="53"/>
      <c r="L195" s="52">
        <f t="shared" si="87"/>
        <v>480</v>
      </c>
      <c r="M195" s="53"/>
      <c r="N195" s="52">
        <f t="shared" si="88"/>
        <v>480</v>
      </c>
      <c r="O195" s="53">
        <v>0</v>
      </c>
      <c r="P195" s="52">
        <f t="shared" si="91"/>
        <v>480</v>
      </c>
      <c r="Q195" s="53">
        <v>0</v>
      </c>
      <c r="R195" s="52">
        <f t="shared" si="89"/>
        <v>480</v>
      </c>
      <c r="S195" s="53">
        <v>0</v>
      </c>
      <c r="T195" s="52">
        <v>480</v>
      </c>
      <c r="U195" s="53">
        <v>0</v>
      </c>
      <c r="V195" s="52">
        <v>480</v>
      </c>
      <c r="W195" s="53">
        <v>0</v>
      </c>
      <c r="X195" s="52">
        <v>480</v>
      </c>
      <c r="Y195" s="52">
        <v>0</v>
      </c>
      <c r="Z195" s="51">
        <f t="shared" si="76"/>
        <v>480</v>
      </c>
      <c r="AA195" s="52" t="e">
        <f>VLOOKUP(A:A,'Rangliste ab 9.Rang'!A:R,18,FALSE)</f>
        <v>#N/A</v>
      </c>
      <c r="AB195" s="51" t="e">
        <f t="shared" si="90"/>
        <v>#N/A</v>
      </c>
    </row>
    <row r="196" spans="1:28" x14ac:dyDescent="0.2">
      <c r="A196" s="10">
        <v>185</v>
      </c>
      <c r="B196" s="49" t="s">
        <v>54</v>
      </c>
      <c r="C196" s="50" t="s">
        <v>55</v>
      </c>
      <c r="D196" s="41">
        <v>52</v>
      </c>
      <c r="E196" s="42" t="s">
        <v>44</v>
      </c>
      <c r="F196" s="51">
        <v>1875</v>
      </c>
      <c r="G196" s="51">
        <v>100</v>
      </c>
      <c r="H196" s="51">
        <f>SUM(F196:G196)</f>
        <v>1975</v>
      </c>
      <c r="I196" s="53">
        <v>100</v>
      </c>
      <c r="J196" s="52">
        <f t="shared" si="92"/>
        <v>2075</v>
      </c>
      <c r="K196" s="53">
        <v>95</v>
      </c>
      <c r="L196" s="52">
        <f t="shared" si="87"/>
        <v>2170</v>
      </c>
      <c r="M196" s="53">
        <v>85</v>
      </c>
      <c r="N196" s="52">
        <f t="shared" si="88"/>
        <v>2255</v>
      </c>
      <c r="O196" s="53">
        <v>85</v>
      </c>
      <c r="P196" s="52">
        <f t="shared" si="91"/>
        <v>2340</v>
      </c>
      <c r="Q196" s="53">
        <v>90</v>
      </c>
      <c r="R196" s="52">
        <f t="shared" si="89"/>
        <v>2430</v>
      </c>
      <c r="S196" s="53">
        <v>100</v>
      </c>
      <c r="T196" s="52">
        <v>2530</v>
      </c>
      <c r="U196" s="53">
        <v>0</v>
      </c>
      <c r="V196" s="52">
        <v>2530</v>
      </c>
      <c r="W196" s="53">
        <v>0</v>
      </c>
      <c r="X196" s="52">
        <v>2530</v>
      </c>
      <c r="Y196" s="52">
        <v>0</v>
      </c>
      <c r="Z196" s="51">
        <f t="shared" si="76"/>
        <v>2530</v>
      </c>
      <c r="AA196" s="52" t="e">
        <f>VLOOKUP(A:A,'Rangliste ab 9.Rang'!A:R,18,FALSE)</f>
        <v>#N/A</v>
      </c>
      <c r="AB196" s="51" t="e">
        <f t="shared" si="90"/>
        <v>#N/A</v>
      </c>
    </row>
    <row r="197" spans="1:28" x14ac:dyDescent="0.2">
      <c r="B197" s="48"/>
      <c r="C197" s="48"/>
      <c r="D197" s="45"/>
      <c r="E197" s="46"/>
      <c r="F197" s="57"/>
      <c r="G197" s="55"/>
      <c r="H197" s="57"/>
      <c r="I197" s="58"/>
      <c r="J197" s="56"/>
      <c r="K197" s="58"/>
      <c r="L197" s="56"/>
      <c r="M197" s="58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</row>
    <row r="198" spans="1:28" ht="15.75" x14ac:dyDescent="0.25">
      <c r="B198" s="9" t="s">
        <v>299</v>
      </c>
      <c r="C198" s="35"/>
      <c r="D198" s="36"/>
      <c r="E198" s="37"/>
      <c r="F198" s="57"/>
      <c r="G198" s="55"/>
      <c r="H198" s="57"/>
      <c r="I198" s="58"/>
      <c r="J198" s="56"/>
      <c r="K198" s="58"/>
      <c r="L198" s="56"/>
      <c r="M198" s="58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</row>
    <row r="199" spans="1:28" x14ac:dyDescent="0.2">
      <c r="A199" s="10">
        <v>188</v>
      </c>
      <c r="B199" s="49" t="s">
        <v>300</v>
      </c>
      <c r="C199" s="50" t="s">
        <v>53</v>
      </c>
      <c r="D199" s="41">
        <v>87</v>
      </c>
      <c r="E199" s="42"/>
      <c r="F199" s="51">
        <v>190</v>
      </c>
      <c r="G199" s="51">
        <v>85</v>
      </c>
      <c r="H199" s="51">
        <f>SUM(F199:G199)</f>
        <v>275</v>
      </c>
      <c r="I199" s="53"/>
      <c r="J199" s="52">
        <f t="shared" si="92"/>
        <v>275</v>
      </c>
      <c r="K199" s="53"/>
      <c r="L199" s="52">
        <f t="shared" ref="L199:L204" si="93">SUM(J199:K199)</f>
        <v>275</v>
      </c>
      <c r="M199" s="53"/>
      <c r="N199" s="52">
        <f t="shared" ref="N199:N204" si="94">SUM(L199:M199)</f>
        <v>275</v>
      </c>
      <c r="O199" s="53">
        <v>0</v>
      </c>
      <c r="P199" s="52">
        <f>SUM(N199:O199)</f>
        <v>275</v>
      </c>
      <c r="Q199" s="53">
        <v>0</v>
      </c>
      <c r="R199" s="52">
        <f t="shared" ref="R199:R204" si="95">SUM(P199:Q199)</f>
        <v>275</v>
      </c>
      <c r="S199" s="53">
        <v>0</v>
      </c>
      <c r="T199" s="52">
        <v>275</v>
      </c>
      <c r="U199" s="53">
        <v>0</v>
      </c>
      <c r="V199" s="52">
        <v>275</v>
      </c>
      <c r="W199" s="53">
        <v>0</v>
      </c>
      <c r="X199" s="52">
        <v>275</v>
      </c>
      <c r="Y199" s="52">
        <v>0</v>
      </c>
      <c r="Z199" s="51">
        <f t="shared" si="76"/>
        <v>275</v>
      </c>
      <c r="AA199" s="52" t="e">
        <f>VLOOKUP(A:A,'Rangliste ab 9.Rang'!A:R,18,FALSE)</f>
        <v>#N/A</v>
      </c>
      <c r="AB199" s="51" t="e">
        <f t="shared" ref="AB199:AB204" si="96">SUM(Z199:AA199)</f>
        <v>#N/A</v>
      </c>
    </row>
    <row r="200" spans="1:28" x14ac:dyDescent="0.2">
      <c r="A200" s="10">
        <v>189</v>
      </c>
      <c r="B200" s="49" t="s">
        <v>123</v>
      </c>
      <c r="C200" s="50" t="s">
        <v>124</v>
      </c>
      <c r="D200" s="41">
        <v>52</v>
      </c>
      <c r="E200" s="42" t="s">
        <v>44</v>
      </c>
      <c r="F200" s="51">
        <v>2360</v>
      </c>
      <c r="G200" s="51">
        <v>80</v>
      </c>
      <c r="H200" s="51">
        <f>SUM(F200:G200)</f>
        <v>2440</v>
      </c>
      <c r="I200" s="53">
        <v>80</v>
      </c>
      <c r="J200" s="52">
        <f t="shared" si="92"/>
        <v>2520</v>
      </c>
      <c r="K200" s="53">
        <v>70</v>
      </c>
      <c r="L200" s="52">
        <f t="shared" si="93"/>
        <v>2590</v>
      </c>
      <c r="M200" s="53">
        <v>80</v>
      </c>
      <c r="N200" s="52">
        <f t="shared" si="94"/>
        <v>2670</v>
      </c>
      <c r="O200" s="53">
        <v>75</v>
      </c>
      <c r="P200" s="52">
        <f t="shared" ref="P200:P204" si="97">SUM(N200:O200)</f>
        <v>2745</v>
      </c>
      <c r="Q200" s="53">
        <v>65</v>
      </c>
      <c r="R200" s="52">
        <f t="shared" si="95"/>
        <v>2810</v>
      </c>
      <c r="S200" s="53">
        <v>85</v>
      </c>
      <c r="T200" s="52">
        <v>2895</v>
      </c>
      <c r="U200" s="53">
        <v>70</v>
      </c>
      <c r="V200" s="52">
        <v>2965</v>
      </c>
      <c r="W200" s="53">
        <v>60</v>
      </c>
      <c r="X200" s="52">
        <v>3025</v>
      </c>
      <c r="Y200" s="52">
        <v>75</v>
      </c>
      <c r="Z200" s="51">
        <f t="shared" si="76"/>
        <v>3100</v>
      </c>
      <c r="AA200" s="52">
        <f>VLOOKUP(A:A,'Rangliste ab 9.Rang'!A:R,18,FALSE)</f>
        <v>70</v>
      </c>
      <c r="AB200" s="51">
        <f t="shared" si="96"/>
        <v>3170</v>
      </c>
    </row>
    <row r="201" spans="1:28" x14ac:dyDescent="0.2">
      <c r="A201" s="10">
        <v>192</v>
      </c>
      <c r="B201" s="49" t="s">
        <v>98</v>
      </c>
      <c r="C201" s="50" t="s">
        <v>99</v>
      </c>
      <c r="D201" s="41">
        <v>51</v>
      </c>
      <c r="E201" s="42" t="s">
        <v>12</v>
      </c>
      <c r="F201" s="51">
        <v>1710</v>
      </c>
      <c r="G201" s="51">
        <v>100</v>
      </c>
      <c r="H201" s="51">
        <f>SUM(F201:G201)</f>
        <v>1810</v>
      </c>
      <c r="I201" s="53">
        <v>90</v>
      </c>
      <c r="J201" s="52">
        <f t="shared" si="92"/>
        <v>1900</v>
      </c>
      <c r="K201" s="53">
        <v>95</v>
      </c>
      <c r="L201" s="52">
        <f t="shared" si="93"/>
        <v>1995</v>
      </c>
      <c r="M201" s="53">
        <v>90</v>
      </c>
      <c r="N201" s="52">
        <f t="shared" si="94"/>
        <v>2085</v>
      </c>
      <c r="O201" s="53">
        <v>100</v>
      </c>
      <c r="P201" s="52">
        <f t="shared" si="97"/>
        <v>2185</v>
      </c>
      <c r="Q201" s="53">
        <v>95</v>
      </c>
      <c r="R201" s="52">
        <f t="shared" si="95"/>
        <v>2280</v>
      </c>
      <c r="S201" s="53">
        <v>100</v>
      </c>
      <c r="T201" s="52">
        <v>2380</v>
      </c>
      <c r="U201" s="53">
        <v>95</v>
      </c>
      <c r="V201" s="52">
        <v>2475</v>
      </c>
      <c r="W201" s="53">
        <v>85</v>
      </c>
      <c r="X201" s="52">
        <v>2560</v>
      </c>
      <c r="Y201" s="52">
        <v>0</v>
      </c>
      <c r="Z201" s="51">
        <f t="shared" si="76"/>
        <v>2560</v>
      </c>
      <c r="AA201" s="52" t="e">
        <f>VLOOKUP(A:A,'Rangliste ab 9.Rang'!A:R,18,FALSE)</f>
        <v>#N/A</v>
      </c>
      <c r="AB201" s="51" t="e">
        <f t="shared" si="96"/>
        <v>#N/A</v>
      </c>
    </row>
    <row r="202" spans="1:28" x14ac:dyDescent="0.2">
      <c r="A202" s="10">
        <v>319</v>
      </c>
      <c r="B202" s="59" t="s">
        <v>414</v>
      </c>
      <c r="C202" s="64" t="s">
        <v>415</v>
      </c>
      <c r="D202" s="41">
        <v>72</v>
      </c>
      <c r="E202" s="42" t="s">
        <v>12</v>
      </c>
      <c r="F202" s="51"/>
      <c r="G202" s="51"/>
      <c r="H202" s="51"/>
      <c r="I202" s="53"/>
      <c r="J202" s="52"/>
      <c r="K202" s="53"/>
      <c r="L202" s="52"/>
      <c r="M202" s="53"/>
      <c r="N202" s="52"/>
      <c r="O202" s="53"/>
      <c r="P202" s="52"/>
      <c r="Q202" s="53"/>
      <c r="R202" s="52"/>
      <c r="S202" s="53"/>
      <c r="T202" s="52">
        <v>0</v>
      </c>
      <c r="U202" s="53">
        <v>55</v>
      </c>
      <c r="V202" s="52">
        <v>55</v>
      </c>
      <c r="W202" s="53">
        <v>70</v>
      </c>
      <c r="X202" s="52">
        <v>125</v>
      </c>
      <c r="Y202" s="52">
        <v>0</v>
      </c>
      <c r="Z202" s="51">
        <f t="shared" si="76"/>
        <v>125</v>
      </c>
      <c r="AA202" s="52" t="e">
        <f>VLOOKUP(A:A,'Rangliste ab 9.Rang'!A:R,18,FALSE)</f>
        <v>#N/A</v>
      </c>
      <c r="AB202" s="51" t="e">
        <f t="shared" si="96"/>
        <v>#N/A</v>
      </c>
    </row>
    <row r="203" spans="1:28" x14ac:dyDescent="0.2">
      <c r="A203" s="10">
        <v>194</v>
      </c>
      <c r="B203" s="49" t="s">
        <v>301</v>
      </c>
      <c r="C203" s="50" t="s">
        <v>302</v>
      </c>
      <c r="D203" s="41">
        <v>57</v>
      </c>
      <c r="E203" s="42"/>
      <c r="F203" s="51"/>
      <c r="G203" s="51"/>
      <c r="H203" s="51">
        <v>0</v>
      </c>
      <c r="I203" s="53">
        <v>35</v>
      </c>
      <c r="J203" s="52">
        <v>35</v>
      </c>
      <c r="K203" s="53"/>
      <c r="L203" s="52">
        <f t="shared" si="93"/>
        <v>35</v>
      </c>
      <c r="M203" s="53"/>
      <c r="N203" s="52">
        <f t="shared" si="94"/>
        <v>35</v>
      </c>
      <c r="O203" s="53">
        <v>0</v>
      </c>
      <c r="P203" s="52">
        <f t="shared" si="97"/>
        <v>35</v>
      </c>
      <c r="Q203" s="53">
        <v>0</v>
      </c>
      <c r="R203" s="52">
        <f t="shared" si="95"/>
        <v>35</v>
      </c>
      <c r="S203" s="53">
        <v>0</v>
      </c>
      <c r="T203" s="52">
        <v>35</v>
      </c>
      <c r="U203" s="53">
        <v>0</v>
      </c>
      <c r="V203" s="52">
        <v>35</v>
      </c>
      <c r="W203" s="53">
        <v>0</v>
      </c>
      <c r="X203" s="52">
        <v>35</v>
      </c>
      <c r="Y203" s="52">
        <v>0</v>
      </c>
      <c r="Z203" s="51">
        <f t="shared" si="76"/>
        <v>35</v>
      </c>
      <c r="AA203" s="52" t="e">
        <f>VLOOKUP(A:A,'Rangliste ab 9.Rang'!A:R,18,FALSE)</f>
        <v>#N/A</v>
      </c>
      <c r="AB203" s="51" t="e">
        <f t="shared" si="96"/>
        <v>#N/A</v>
      </c>
    </row>
    <row r="204" spans="1:28" x14ac:dyDescent="0.2">
      <c r="A204" s="10">
        <v>196</v>
      </c>
      <c r="B204" s="49" t="s">
        <v>303</v>
      </c>
      <c r="C204" s="50" t="s">
        <v>304</v>
      </c>
      <c r="D204" s="41">
        <v>84</v>
      </c>
      <c r="E204" s="42"/>
      <c r="F204" s="51">
        <v>100</v>
      </c>
      <c r="G204" s="51">
        <v>80</v>
      </c>
      <c r="H204" s="51">
        <f>SUM(F204:G204)</f>
        <v>180</v>
      </c>
      <c r="I204" s="51">
        <v>75</v>
      </c>
      <c r="J204" s="52">
        <f t="shared" si="92"/>
        <v>255</v>
      </c>
      <c r="K204" s="51">
        <v>95</v>
      </c>
      <c r="L204" s="52">
        <f t="shared" si="93"/>
        <v>350</v>
      </c>
      <c r="M204" s="51"/>
      <c r="N204" s="52">
        <f t="shared" si="94"/>
        <v>350</v>
      </c>
      <c r="O204" s="53">
        <v>0</v>
      </c>
      <c r="P204" s="52">
        <f t="shared" si="97"/>
        <v>350</v>
      </c>
      <c r="Q204" s="53">
        <v>0</v>
      </c>
      <c r="R204" s="52">
        <f t="shared" si="95"/>
        <v>350</v>
      </c>
      <c r="S204" s="53">
        <v>0</v>
      </c>
      <c r="T204" s="52">
        <v>350</v>
      </c>
      <c r="U204" s="53">
        <v>0</v>
      </c>
      <c r="V204" s="52">
        <v>350</v>
      </c>
      <c r="W204" s="53">
        <v>0</v>
      </c>
      <c r="X204" s="52">
        <v>350</v>
      </c>
      <c r="Y204" s="52">
        <v>0</v>
      </c>
      <c r="Z204" s="51">
        <f t="shared" si="76"/>
        <v>350</v>
      </c>
      <c r="AA204" s="52" t="e">
        <f>VLOOKUP(A:A,'Rangliste ab 9.Rang'!A:R,18,FALSE)</f>
        <v>#N/A</v>
      </c>
      <c r="AB204" s="51" t="e">
        <f t="shared" si="96"/>
        <v>#N/A</v>
      </c>
    </row>
    <row r="205" spans="1:28" x14ac:dyDescent="0.2">
      <c r="B205" s="54"/>
      <c r="C205" s="48"/>
      <c r="D205" s="45"/>
      <c r="E205" s="46"/>
      <c r="F205" s="57"/>
      <c r="G205" s="55"/>
      <c r="H205" s="57"/>
      <c r="I205" s="58"/>
      <c r="J205" s="56"/>
      <c r="K205" s="58"/>
      <c r="L205" s="56"/>
      <c r="M205" s="58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</row>
    <row r="206" spans="1:28" ht="15.75" x14ac:dyDescent="0.25">
      <c r="B206" s="9" t="s">
        <v>305</v>
      </c>
      <c r="C206" s="35"/>
      <c r="D206" s="36"/>
      <c r="E206" s="37"/>
      <c r="F206" s="57"/>
      <c r="G206" s="55"/>
      <c r="H206" s="57"/>
      <c r="I206" s="58"/>
      <c r="J206" s="56"/>
      <c r="K206" s="58"/>
      <c r="L206" s="56"/>
      <c r="M206" s="58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</row>
    <row r="207" spans="1:28" x14ac:dyDescent="0.2">
      <c r="A207" s="10">
        <v>198</v>
      </c>
      <c r="B207" s="49" t="s">
        <v>17</v>
      </c>
      <c r="C207" s="64" t="s">
        <v>18</v>
      </c>
      <c r="D207" s="41">
        <v>82</v>
      </c>
      <c r="E207" s="42" t="s">
        <v>12</v>
      </c>
      <c r="F207" s="51">
        <v>510</v>
      </c>
      <c r="G207" s="51">
        <v>90</v>
      </c>
      <c r="H207" s="51">
        <f>SUM(F207:G207)</f>
        <v>600</v>
      </c>
      <c r="I207" s="53">
        <v>95</v>
      </c>
      <c r="J207" s="52">
        <f t="shared" si="92"/>
        <v>695</v>
      </c>
      <c r="K207" s="53">
        <v>95</v>
      </c>
      <c r="L207" s="52">
        <f t="shared" ref="L207:L212" si="98">SUM(J207:K207)</f>
        <v>790</v>
      </c>
      <c r="M207" s="53">
        <v>100</v>
      </c>
      <c r="N207" s="52">
        <f t="shared" ref="N207:N212" si="99">SUM(L207:M207)</f>
        <v>890</v>
      </c>
      <c r="O207" s="53">
        <v>100</v>
      </c>
      <c r="P207" s="52">
        <f>SUM(N207:O207)</f>
        <v>990</v>
      </c>
      <c r="Q207" s="53">
        <v>95</v>
      </c>
      <c r="R207" s="52">
        <f t="shared" ref="R207:R213" si="100">SUM(P207:Q207)</f>
        <v>1085</v>
      </c>
      <c r="S207" s="53">
        <v>100</v>
      </c>
      <c r="T207" s="52">
        <v>1185</v>
      </c>
      <c r="U207" s="53">
        <v>100</v>
      </c>
      <c r="V207" s="52">
        <v>1285</v>
      </c>
      <c r="W207" s="53">
        <v>0</v>
      </c>
      <c r="X207" s="52">
        <v>1285</v>
      </c>
      <c r="Y207" s="52">
        <v>100</v>
      </c>
      <c r="Z207" s="51">
        <f t="shared" si="76"/>
        <v>1385</v>
      </c>
      <c r="AA207" s="52">
        <f>VLOOKUP(A:A,'Rangliste ab 9.Rang'!A:R,18,FALSE)</f>
        <v>95</v>
      </c>
      <c r="AB207" s="51">
        <f t="shared" ref="AB207:AB213" si="101">SUM(Z207:AA207)</f>
        <v>1480</v>
      </c>
    </row>
    <row r="208" spans="1:28" x14ac:dyDescent="0.2">
      <c r="A208" s="10">
        <v>200</v>
      </c>
      <c r="B208" s="49" t="s">
        <v>102</v>
      </c>
      <c r="C208" s="50" t="s">
        <v>18</v>
      </c>
      <c r="D208" s="41">
        <v>85</v>
      </c>
      <c r="E208" s="42" t="s">
        <v>12</v>
      </c>
      <c r="F208" s="51">
        <v>310</v>
      </c>
      <c r="G208" s="51">
        <v>95</v>
      </c>
      <c r="H208" s="51">
        <f>SUM(F208:G208)</f>
        <v>405</v>
      </c>
      <c r="I208" s="53">
        <v>80</v>
      </c>
      <c r="J208" s="52">
        <f t="shared" si="92"/>
        <v>485</v>
      </c>
      <c r="K208" s="53">
        <v>100</v>
      </c>
      <c r="L208" s="52">
        <f t="shared" si="98"/>
        <v>585</v>
      </c>
      <c r="M208" s="53">
        <v>100</v>
      </c>
      <c r="N208" s="52">
        <f t="shared" si="99"/>
        <v>685</v>
      </c>
      <c r="O208" s="53">
        <v>80</v>
      </c>
      <c r="P208" s="52">
        <f t="shared" ref="P208:P212" si="102">SUM(N208:O208)</f>
        <v>765</v>
      </c>
      <c r="Q208" s="53">
        <v>0</v>
      </c>
      <c r="R208" s="52">
        <f t="shared" si="100"/>
        <v>765</v>
      </c>
      <c r="S208" s="53">
        <v>0</v>
      </c>
      <c r="T208" s="52">
        <v>765</v>
      </c>
      <c r="U208" s="53">
        <v>0</v>
      </c>
      <c r="V208" s="52">
        <v>765</v>
      </c>
      <c r="W208" s="53">
        <v>0</v>
      </c>
      <c r="X208" s="52">
        <v>765</v>
      </c>
      <c r="Y208" s="52">
        <v>95</v>
      </c>
      <c r="Z208" s="51">
        <f t="shared" si="76"/>
        <v>860</v>
      </c>
      <c r="AA208" s="52" t="e">
        <f>VLOOKUP(A:A,'Rangliste ab 9.Rang'!A:R,18,FALSE)</f>
        <v>#N/A</v>
      </c>
      <c r="AB208" s="51" t="e">
        <f t="shared" si="101"/>
        <v>#N/A</v>
      </c>
    </row>
    <row r="209" spans="1:28" x14ac:dyDescent="0.2">
      <c r="A209" s="10">
        <v>201</v>
      </c>
      <c r="B209" s="49" t="s">
        <v>306</v>
      </c>
      <c r="C209" s="50" t="s">
        <v>307</v>
      </c>
      <c r="D209" s="41">
        <v>60</v>
      </c>
      <c r="E209" s="42" t="s">
        <v>7</v>
      </c>
      <c r="F209" s="51">
        <v>1325</v>
      </c>
      <c r="G209" s="51">
        <v>85</v>
      </c>
      <c r="H209" s="51">
        <f>SUM(F209:G209)</f>
        <v>1410</v>
      </c>
      <c r="I209" s="53"/>
      <c r="J209" s="52">
        <f t="shared" si="92"/>
        <v>1410</v>
      </c>
      <c r="K209" s="53"/>
      <c r="L209" s="52">
        <f t="shared" si="98"/>
        <v>1410</v>
      </c>
      <c r="M209" s="53"/>
      <c r="N209" s="52">
        <f t="shared" si="99"/>
        <v>1410</v>
      </c>
      <c r="O209" s="53">
        <v>0</v>
      </c>
      <c r="P209" s="52">
        <f t="shared" si="102"/>
        <v>1410</v>
      </c>
      <c r="Q209" s="53">
        <v>0</v>
      </c>
      <c r="R209" s="52">
        <f t="shared" si="100"/>
        <v>1410</v>
      </c>
      <c r="S209" s="53">
        <v>0</v>
      </c>
      <c r="T209" s="52">
        <v>1410</v>
      </c>
      <c r="U209" s="53">
        <v>75</v>
      </c>
      <c r="V209" s="52">
        <v>1485</v>
      </c>
      <c r="W209" s="53">
        <v>95</v>
      </c>
      <c r="X209" s="52">
        <v>1580</v>
      </c>
      <c r="Y209" s="52">
        <v>70</v>
      </c>
      <c r="Z209" s="51">
        <f t="shared" si="76"/>
        <v>1650</v>
      </c>
      <c r="AA209" s="52">
        <f>VLOOKUP(A:A,'Rangliste ab 9.Rang'!A:R,18,FALSE)</f>
        <v>90</v>
      </c>
      <c r="AB209" s="51">
        <f t="shared" si="101"/>
        <v>1740</v>
      </c>
    </row>
    <row r="210" spans="1:28" x14ac:dyDescent="0.2">
      <c r="A210" s="10">
        <v>202</v>
      </c>
      <c r="B210" s="49" t="s">
        <v>204</v>
      </c>
      <c r="C210" s="50" t="s">
        <v>205</v>
      </c>
      <c r="D210" s="41">
        <v>47</v>
      </c>
      <c r="E210" s="42" t="s">
        <v>12</v>
      </c>
      <c r="F210" s="51">
        <v>1975</v>
      </c>
      <c r="G210" s="51">
        <v>65</v>
      </c>
      <c r="H210" s="51">
        <f>SUM(F210:G210)</f>
        <v>2040</v>
      </c>
      <c r="I210" s="53">
        <v>75</v>
      </c>
      <c r="J210" s="52">
        <f t="shared" si="92"/>
        <v>2115</v>
      </c>
      <c r="K210" s="53">
        <v>90</v>
      </c>
      <c r="L210" s="52">
        <f t="shared" si="98"/>
        <v>2205</v>
      </c>
      <c r="M210" s="53">
        <v>65</v>
      </c>
      <c r="N210" s="52">
        <f t="shared" si="99"/>
        <v>2270</v>
      </c>
      <c r="O210" s="53">
        <v>75</v>
      </c>
      <c r="P210" s="52">
        <f t="shared" si="102"/>
        <v>2345</v>
      </c>
      <c r="Q210" s="53">
        <v>50</v>
      </c>
      <c r="R210" s="52">
        <f t="shared" si="100"/>
        <v>2395</v>
      </c>
      <c r="S210" s="53">
        <v>70</v>
      </c>
      <c r="T210" s="52">
        <v>2465</v>
      </c>
      <c r="U210" s="53">
        <v>60</v>
      </c>
      <c r="V210" s="52">
        <v>2525</v>
      </c>
      <c r="W210" s="53">
        <v>0</v>
      </c>
      <c r="X210" s="52">
        <v>2525</v>
      </c>
      <c r="Y210" s="52">
        <v>0</v>
      </c>
      <c r="Z210" s="51">
        <f t="shared" si="76"/>
        <v>2525</v>
      </c>
      <c r="AA210" s="52" t="e">
        <f>VLOOKUP(A:A,'Rangliste ab 9.Rang'!A:R,18,FALSE)</f>
        <v>#N/A</v>
      </c>
      <c r="AB210" s="51" t="e">
        <f t="shared" si="101"/>
        <v>#N/A</v>
      </c>
    </row>
    <row r="211" spans="1:28" x14ac:dyDescent="0.2">
      <c r="A211" s="10">
        <v>205</v>
      </c>
      <c r="B211" s="49" t="s">
        <v>135</v>
      </c>
      <c r="C211" s="50" t="s">
        <v>426</v>
      </c>
      <c r="D211" s="41">
        <v>69</v>
      </c>
      <c r="E211" s="42" t="s">
        <v>44</v>
      </c>
      <c r="F211" s="51">
        <v>440</v>
      </c>
      <c r="G211" s="51"/>
      <c r="H211" s="51">
        <f>SUM(F211:G211)</f>
        <v>440</v>
      </c>
      <c r="I211" s="53">
        <v>80</v>
      </c>
      <c r="J211" s="52">
        <f>SUM(H211:I211)</f>
        <v>520</v>
      </c>
      <c r="K211" s="53">
        <v>70</v>
      </c>
      <c r="L211" s="52">
        <f>SUM(J211:K211)</f>
        <v>590</v>
      </c>
      <c r="M211" s="53">
        <v>70</v>
      </c>
      <c r="N211" s="52">
        <f t="shared" si="99"/>
        <v>660</v>
      </c>
      <c r="O211" s="53">
        <v>80</v>
      </c>
      <c r="P211" s="52">
        <f t="shared" si="102"/>
        <v>740</v>
      </c>
      <c r="Q211" s="53">
        <v>0</v>
      </c>
      <c r="R211" s="52">
        <f t="shared" si="100"/>
        <v>740</v>
      </c>
      <c r="S211" s="53">
        <v>75</v>
      </c>
      <c r="T211" s="52">
        <v>815</v>
      </c>
      <c r="U211" s="53">
        <v>85</v>
      </c>
      <c r="V211" s="52">
        <v>900</v>
      </c>
      <c r="W211" s="53">
        <v>85</v>
      </c>
      <c r="X211" s="52">
        <v>985</v>
      </c>
      <c r="Y211" s="52">
        <v>95</v>
      </c>
      <c r="Z211" s="51">
        <f t="shared" ref="Z211:Z278" si="103">SUM(X211:Y211)</f>
        <v>1080</v>
      </c>
      <c r="AA211" s="52">
        <f>VLOOKUP(A:A,'Rangliste ab 9.Rang'!A:R,18,FALSE)</f>
        <v>85</v>
      </c>
      <c r="AB211" s="51">
        <f t="shared" si="101"/>
        <v>1165</v>
      </c>
    </row>
    <row r="212" spans="1:28" x14ac:dyDescent="0.2">
      <c r="A212" s="10">
        <v>207</v>
      </c>
      <c r="B212" s="49" t="s">
        <v>157</v>
      </c>
      <c r="C212" s="50" t="s">
        <v>93</v>
      </c>
      <c r="D212" s="41">
        <v>45</v>
      </c>
      <c r="E212" s="42" t="s">
        <v>12</v>
      </c>
      <c r="F212" s="51"/>
      <c r="G212" s="51"/>
      <c r="H212" s="51"/>
      <c r="I212" s="53"/>
      <c r="J212" s="52">
        <v>305</v>
      </c>
      <c r="K212" s="53">
        <v>90</v>
      </c>
      <c r="L212" s="52">
        <f t="shared" si="98"/>
        <v>395</v>
      </c>
      <c r="M212" s="53">
        <v>70</v>
      </c>
      <c r="N212" s="52">
        <f t="shared" si="99"/>
        <v>465</v>
      </c>
      <c r="O212" s="53">
        <v>0</v>
      </c>
      <c r="P212" s="52">
        <f t="shared" si="102"/>
        <v>465</v>
      </c>
      <c r="Q212" s="53">
        <v>0</v>
      </c>
      <c r="R212" s="52">
        <f t="shared" si="100"/>
        <v>465</v>
      </c>
      <c r="S212" s="53">
        <v>0</v>
      </c>
      <c r="T212" s="52">
        <v>465</v>
      </c>
      <c r="U212" s="53">
        <v>0</v>
      </c>
      <c r="V212" s="52">
        <v>465</v>
      </c>
      <c r="W212" s="53">
        <v>70</v>
      </c>
      <c r="X212" s="52">
        <v>535</v>
      </c>
      <c r="Y212" s="52">
        <v>50</v>
      </c>
      <c r="Z212" s="51">
        <f t="shared" si="103"/>
        <v>585</v>
      </c>
      <c r="AA212" s="52" t="e">
        <f>VLOOKUP(A:A,'Rangliste ab 9.Rang'!A:R,18,FALSE)</f>
        <v>#N/A</v>
      </c>
      <c r="AB212" s="51" t="e">
        <f t="shared" si="101"/>
        <v>#N/A</v>
      </c>
    </row>
    <row r="213" spans="1:28" x14ac:dyDescent="0.2">
      <c r="A213" s="10">
        <v>298</v>
      </c>
      <c r="B213" s="49" t="s">
        <v>380</v>
      </c>
      <c r="C213" s="50" t="s">
        <v>134</v>
      </c>
      <c r="D213" s="41">
        <v>82</v>
      </c>
      <c r="E213" s="42" t="s">
        <v>44</v>
      </c>
      <c r="F213" s="51"/>
      <c r="G213" s="51"/>
      <c r="H213" s="51"/>
      <c r="I213" s="53"/>
      <c r="J213" s="52"/>
      <c r="K213" s="53"/>
      <c r="L213" s="52"/>
      <c r="M213" s="53"/>
      <c r="N213" s="52"/>
      <c r="O213" s="53"/>
      <c r="P213" s="52"/>
      <c r="Q213" s="53">
        <v>55</v>
      </c>
      <c r="R213" s="52">
        <f t="shared" si="100"/>
        <v>55</v>
      </c>
      <c r="S213" s="53">
        <v>80</v>
      </c>
      <c r="T213" s="52">
        <v>135</v>
      </c>
      <c r="U213" s="53">
        <v>70</v>
      </c>
      <c r="V213" s="52">
        <v>205</v>
      </c>
      <c r="W213" s="53">
        <v>85</v>
      </c>
      <c r="X213" s="52">
        <v>290</v>
      </c>
      <c r="Y213" s="52">
        <v>70</v>
      </c>
      <c r="Z213" s="51">
        <f t="shared" si="103"/>
        <v>360</v>
      </c>
      <c r="AA213" s="52">
        <f>VLOOKUP(A:A,'Rangliste ab 9.Rang'!A:R,18,FALSE)</f>
        <v>70</v>
      </c>
      <c r="AB213" s="51">
        <f t="shared" si="101"/>
        <v>430</v>
      </c>
    </row>
    <row r="214" spans="1:28" x14ac:dyDescent="0.2">
      <c r="B214" s="54"/>
      <c r="C214" s="48"/>
      <c r="D214" s="45"/>
      <c r="E214" s="46"/>
      <c r="F214" s="57"/>
      <c r="G214" s="55"/>
      <c r="H214" s="57"/>
      <c r="I214" s="58"/>
      <c r="J214" s="56"/>
      <c r="K214" s="58"/>
      <c r="L214" s="56"/>
      <c r="M214" s="58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</row>
    <row r="215" spans="1:28" ht="15.75" x14ac:dyDescent="0.25">
      <c r="B215" s="9" t="s">
        <v>308</v>
      </c>
      <c r="C215" s="35"/>
      <c r="D215" s="36"/>
      <c r="E215" s="37"/>
      <c r="F215" s="57"/>
      <c r="G215" s="55"/>
      <c r="H215" s="57"/>
      <c r="I215" s="58"/>
      <c r="J215" s="56"/>
      <c r="K215" s="58"/>
      <c r="L215" s="56"/>
      <c r="M215" s="58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</row>
    <row r="216" spans="1:28" x14ac:dyDescent="0.2">
      <c r="A216" s="10">
        <v>214</v>
      </c>
      <c r="B216" s="49" t="s">
        <v>309</v>
      </c>
      <c r="C216" s="50" t="s">
        <v>310</v>
      </c>
      <c r="D216" s="41">
        <v>47</v>
      </c>
      <c r="E216" s="42"/>
      <c r="F216" s="51">
        <v>265</v>
      </c>
      <c r="G216" s="51">
        <v>30</v>
      </c>
      <c r="H216" s="51">
        <f>SUM(F216:G216)</f>
        <v>295</v>
      </c>
      <c r="I216" s="53"/>
      <c r="J216" s="52">
        <f t="shared" si="92"/>
        <v>295</v>
      </c>
      <c r="K216" s="53"/>
      <c r="L216" s="52">
        <f t="shared" ref="L216:L223" si="104">SUM(J216:K216)</f>
        <v>295</v>
      </c>
      <c r="M216" s="53"/>
      <c r="N216" s="52">
        <f t="shared" ref="N216:N223" si="105">SUM(L216:M216)</f>
        <v>295</v>
      </c>
      <c r="O216" s="53">
        <v>0</v>
      </c>
      <c r="P216" s="52">
        <f>SUM(N216:O216)</f>
        <v>295</v>
      </c>
      <c r="Q216" s="53">
        <v>0</v>
      </c>
      <c r="R216" s="52">
        <f t="shared" ref="R216:R223" si="106">SUM(P216:Q216)</f>
        <v>295</v>
      </c>
      <c r="S216" s="53">
        <v>0</v>
      </c>
      <c r="T216" s="52">
        <v>295</v>
      </c>
      <c r="U216" s="53">
        <v>0</v>
      </c>
      <c r="V216" s="52">
        <v>295</v>
      </c>
      <c r="W216" s="53">
        <v>0</v>
      </c>
      <c r="X216" s="52">
        <v>295</v>
      </c>
      <c r="Y216" s="52">
        <v>0</v>
      </c>
      <c r="Z216" s="51">
        <f t="shared" si="103"/>
        <v>295</v>
      </c>
      <c r="AA216" s="52" t="e">
        <f>VLOOKUP(A:A,'Rangliste ab 9.Rang'!A:R,18,FALSE)</f>
        <v>#N/A</v>
      </c>
      <c r="AB216" s="51" t="e">
        <f t="shared" ref="AB216:AB223" si="107">SUM(Z216:AA216)</f>
        <v>#N/A</v>
      </c>
    </row>
    <row r="217" spans="1:28" x14ac:dyDescent="0.2">
      <c r="A217" s="10">
        <v>215</v>
      </c>
      <c r="B217" s="49" t="s">
        <v>311</v>
      </c>
      <c r="C217" s="50" t="s">
        <v>312</v>
      </c>
      <c r="D217" s="41">
        <v>75</v>
      </c>
      <c r="E217" s="42"/>
      <c r="F217" s="51">
        <v>700</v>
      </c>
      <c r="G217" s="51">
        <v>80</v>
      </c>
      <c r="H217" s="51">
        <f>SUM(F217:G217)</f>
        <v>780</v>
      </c>
      <c r="I217" s="53">
        <v>90</v>
      </c>
      <c r="J217" s="52">
        <f t="shared" si="92"/>
        <v>870</v>
      </c>
      <c r="K217" s="53">
        <v>90</v>
      </c>
      <c r="L217" s="52">
        <f t="shared" si="104"/>
        <v>960</v>
      </c>
      <c r="M217" s="53"/>
      <c r="N217" s="52">
        <f t="shared" si="105"/>
        <v>960</v>
      </c>
      <c r="O217" s="53">
        <v>0</v>
      </c>
      <c r="P217" s="52">
        <f t="shared" ref="P217:P223" si="108">SUM(N217:O217)</f>
        <v>960</v>
      </c>
      <c r="Q217" s="53">
        <v>0</v>
      </c>
      <c r="R217" s="52">
        <f t="shared" si="106"/>
        <v>960</v>
      </c>
      <c r="S217" s="53">
        <v>0</v>
      </c>
      <c r="T217" s="52">
        <v>960</v>
      </c>
      <c r="U217" s="53">
        <v>0</v>
      </c>
      <c r="V217" s="52">
        <v>960</v>
      </c>
      <c r="W217" s="53">
        <v>0</v>
      </c>
      <c r="X217" s="52">
        <v>960</v>
      </c>
      <c r="Y217" s="52">
        <v>0</v>
      </c>
      <c r="Z217" s="51">
        <f t="shared" si="103"/>
        <v>960</v>
      </c>
      <c r="AA217" s="52" t="e">
        <f>VLOOKUP(A:A,'Rangliste ab 9.Rang'!A:R,18,FALSE)</f>
        <v>#N/A</v>
      </c>
      <c r="AB217" s="51" t="e">
        <f t="shared" si="107"/>
        <v>#N/A</v>
      </c>
    </row>
    <row r="218" spans="1:28" x14ac:dyDescent="0.2">
      <c r="A218" s="10">
        <v>334</v>
      </c>
      <c r="B218" s="59" t="s">
        <v>443</v>
      </c>
      <c r="C218" s="64" t="s">
        <v>444</v>
      </c>
      <c r="D218" s="41">
        <v>97</v>
      </c>
      <c r="E218" s="42" t="s">
        <v>12</v>
      </c>
      <c r="F218" s="51"/>
      <c r="G218" s="51"/>
      <c r="H218" s="51"/>
      <c r="I218" s="53"/>
      <c r="J218" s="52"/>
      <c r="K218" s="53"/>
      <c r="L218" s="52"/>
      <c r="M218" s="53"/>
      <c r="N218" s="52"/>
      <c r="O218" s="53"/>
      <c r="P218" s="52"/>
      <c r="Q218" s="53"/>
      <c r="R218" s="52"/>
      <c r="S218" s="53"/>
      <c r="T218" s="52"/>
      <c r="U218" s="53"/>
      <c r="V218" s="52"/>
      <c r="W218" s="53"/>
      <c r="X218" s="52"/>
      <c r="Y218" s="52">
        <v>65</v>
      </c>
      <c r="Z218" s="51">
        <f t="shared" ref="Z218" si="109">SUM(X218:Y218)</f>
        <v>65</v>
      </c>
      <c r="AA218" s="52">
        <f>VLOOKUP(A:A,'Rangliste ab 9.Rang'!A:R,18,FALSE)</f>
        <v>70</v>
      </c>
      <c r="AB218" s="51">
        <f t="shared" si="107"/>
        <v>135</v>
      </c>
    </row>
    <row r="219" spans="1:28" x14ac:dyDescent="0.2">
      <c r="A219" s="10">
        <v>216</v>
      </c>
      <c r="B219" s="49" t="s">
        <v>313</v>
      </c>
      <c r="C219" s="50" t="s">
        <v>314</v>
      </c>
      <c r="D219" s="41">
        <v>76</v>
      </c>
      <c r="E219" s="42"/>
      <c r="F219" s="51">
        <v>680</v>
      </c>
      <c r="G219" s="51">
        <v>95</v>
      </c>
      <c r="H219" s="51">
        <f>SUM(F219:G219)</f>
        <v>775</v>
      </c>
      <c r="I219" s="53">
        <v>90</v>
      </c>
      <c r="J219" s="52">
        <f t="shared" si="92"/>
        <v>865</v>
      </c>
      <c r="K219" s="53"/>
      <c r="L219" s="52">
        <f t="shared" si="104"/>
        <v>865</v>
      </c>
      <c r="M219" s="53"/>
      <c r="N219" s="52">
        <f t="shared" si="105"/>
        <v>865</v>
      </c>
      <c r="O219" s="53">
        <v>0</v>
      </c>
      <c r="P219" s="52">
        <f t="shared" si="108"/>
        <v>865</v>
      </c>
      <c r="Q219" s="53">
        <v>0</v>
      </c>
      <c r="R219" s="52">
        <f t="shared" si="106"/>
        <v>865</v>
      </c>
      <c r="S219" s="53">
        <v>0</v>
      </c>
      <c r="T219" s="52">
        <v>865</v>
      </c>
      <c r="U219" s="53">
        <v>0</v>
      </c>
      <c r="V219" s="52">
        <v>865</v>
      </c>
      <c r="W219" s="53">
        <v>0</v>
      </c>
      <c r="X219" s="52">
        <v>865</v>
      </c>
      <c r="Y219" s="52">
        <v>0</v>
      </c>
      <c r="Z219" s="51">
        <f t="shared" si="103"/>
        <v>865</v>
      </c>
      <c r="AA219" s="52" t="e">
        <f>VLOOKUP(A:A,'Rangliste ab 9.Rang'!A:R,18,FALSE)</f>
        <v>#N/A</v>
      </c>
      <c r="AB219" s="51" t="e">
        <f t="shared" si="107"/>
        <v>#N/A</v>
      </c>
    </row>
    <row r="220" spans="1:28" x14ac:dyDescent="0.2">
      <c r="A220" s="10">
        <v>321</v>
      </c>
      <c r="B220" s="59" t="s">
        <v>417</v>
      </c>
      <c r="C220" s="64" t="s">
        <v>421</v>
      </c>
      <c r="D220" s="41">
        <v>71</v>
      </c>
      <c r="E220" s="42" t="s">
        <v>44</v>
      </c>
      <c r="F220" s="51"/>
      <c r="G220" s="51"/>
      <c r="H220" s="51"/>
      <c r="I220" s="53"/>
      <c r="J220" s="52"/>
      <c r="K220" s="53"/>
      <c r="L220" s="52"/>
      <c r="M220" s="53"/>
      <c r="N220" s="52"/>
      <c r="O220" s="53"/>
      <c r="P220" s="52"/>
      <c r="Q220" s="53"/>
      <c r="R220" s="52"/>
      <c r="S220" s="53"/>
      <c r="T220" s="52">
        <v>0</v>
      </c>
      <c r="U220" s="53">
        <v>50</v>
      </c>
      <c r="V220" s="52">
        <v>50</v>
      </c>
      <c r="W220" s="53">
        <v>0</v>
      </c>
      <c r="X220" s="52">
        <v>50</v>
      </c>
      <c r="Y220" s="52">
        <v>0</v>
      </c>
      <c r="Z220" s="51">
        <f t="shared" si="103"/>
        <v>50</v>
      </c>
      <c r="AA220" s="52" t="e">
        <f>VLOOKUP(A:A,'Rangliste ab 9.Rang'!A:R,18,FALSE)</f>
        <v>#N/A</v>
      </c>
      <c r="AB220" s="51" t="e">
        <f t="shared" si="107"/>
        <v>#N/A</v>
      </c>
    </row>
    <row r="221" spans="1:28" x14ac:dyDescent="0.2">
      <c r="A221" s="10">
        <v>218</v>
      </c>
      <c r="B221" s="49" t="s">
        <v>89</v>
      </c>
      <c r="C221" s="50" t="s">
        <v>90</v>
      </c>
      <c r="D221" s="41">
        <v>59</v>
      </c>
      <c r="E221" s="42" t="s">
        <v>12</v>
      </c>
      <c r="F221" s="51">
        <v>725</v>
      </c>
      <c r="G221" s="51">
        <v>30</v>
      </c>
      <c r="H221" s="51">
        <f>SUM(F221:G221)</f>
        <v>755</v>
      </c>
      <c r="I221" s="53">
        <v>35</v>
      </c>
      <c r="J221" s="52">
        <f t="shared" si="92"/>
        <v>790</v>
      </c>
      <c r="K221" s="53">
        <v>40</v>
      </c>
      <c r="L221" s="52">
        <f t="shared" si="104"/>
        <v>830</v>
      </c>
      <c r="M221" s="53">
        <v>25</v>
      </c>
      <c r="N221" s="52">
        <f t="shared" si="105"/>
        <v>855</v>
      </c>
      <c r="O221" s="53">
        <v>35</v>
      </c>
      <c r="P221" s="52">
        <f t="shared" si="108"/>
        <v>890</v>
      </c>
      <c r="Q221" s="53">
        <v>20</v>
      </c>
      <c r="R221" s="52">
        <f t="shared" si="106"/>
        <v>910</v>
      </c>
      <c r="S221" s="53">
        <v>35</v>
      </c>
      <c r="T221" s="52">
        <v>945</v>
      </c>
      <c r="U221" s="53">
        <v>30</v>
      </c>
      <c r="V221" s="52">
        <v>975</v>
      </c>
      <c r="W221" s="53">
        <v>20</v>
      </c>
      <c r="X221" s="52">
        <v>995</v>
      </c>
      <c r="Y221" s="52">
        <v>0</v>
      </c>
      <c r="Z221" s="51">
        <f t="shared" si="103"/>
        <v>995</v>
      </c>
      <c r="AA221" s="52" t="e">
        <f>VLOOKUP(A:A,'Rangliste ab 9.Rang'!A:R,18,FALSE)</f>
        <v>#N/A</v>
      </c>
      <c r="AB221" s="51" t="e">
        <f t="shared" si="107"/>
        <v>#N/A</v>
      </c>
    </row>
    <row r="222" spans="1:28" x14ac:dyDescent="0.2">
      <c r="A222" s="10">
        <v>219</v>
      </c>
      <c r="B222" s="49" t="s">
        <v>202</v>
      </c>
      <c r="C222" s="50" t="s">
        <v>120</v>
      </c>
      <c r="D222" s="41">
        <v>68</v>
      </c>
      <c r="E222" s="42" t="s">
        <v>44</v>
      </c>
      <c r="F222" s="51">
        <v>1225</v>
      </c>
      <c r="G222" s="51">
        <v>85</v>
      </c>
      <c r="H222" s="51">
        <f>SUM(F222:G222)</f>
        <v>1310</v>
      </c>
      <c r="I222" s="53">
        <v>80</v>
      </c>
      <c r="J222" s="52">
        <f t="shared" si="92"/>
        <v>1390</v>
      </c>
      <c r="K222" s="53">
        <v>80</v>
      </c>
      <c r="L222" s="52">
        <f t="shared" si="104"/>
        <v>1470</v>
      </c>
      <c r="M222" s="53">
        <v>85</v>
      </c>
      <c r="N222" s="52">
        <f t="shared" si="105"/>
        <v>1555</v>
      </c>
      <c r="O222" s="53">
        <v>90</v>
      </c>
      <c r="P222" s="52">
        <f t="shared" si="108"/>
        <v>1645</v>
      </c>
      <c r="Q222" s="53">
        <v>0</v>
      </c>
      <c r="R222" s="52">
        <f t="shared" si="106"/>
        <v>1645</v>
      </c>
      <c r="S222" s="53">
        <v>0</v>
      </c>
      <c r="T222" s="52">
        <v>1645</v>
      </c>
      <c r="U222" s="53">
        <v>0</v>
      </c>
      <c r="V222" s="52">
        <v>1645</v>
      </c>
      <c r="W222" s="53">
        <v>0</v>
      </c>
      <c r="X222" s="52">
        <v>1645</v>
      </c>
      <c r="Y222" s="52">
        <v>0</v>
      </c>
      <c r="Z222" s="51">
        <f t="shared" si="103"/>
        <v>1645</v>
      </c>
      <c r="AA222" s="52" t="e">
        <f>VLOOKUP(A:A,'Rangliste ab 9.Rang'!A:R,18,FALSE)</f>
        <v>#N/A</v>
      </c>
      <c r="AB222" s="51" t="e">
        <f t="shared" si="107"/>
        <v>#N/A</v>
      </c>
    </row>
    <row r="223" spans="1:28" x14ac:dyDescent="0.2">
      <c r="A223" s="10">
        <v>220</v>
      </c>
      <c r="B223" s="49" t="s">
        <v>315</v>
      </c>
      <c r="C223" s="50" t="s">
        <v>316</v>
      </c>
      <c r="D223" s="41">
        <v>46</v>
      </c>
      <c r="E223" s="42"/>
      <c r="F223" s="51">
        <v>1285</v>
      </c>
      <c r="G223" s="51">
        <v>30</v>
      </c>
      <c r="H223" s="51">
        <f>SUM(F223:G223)</f>
        <v>1315</v>
      </c>
      <c r="I223" s="53">
        <v>30</v>
      </c>
      <c r="J223" s="52">
        <f t="shared" si="92"/>
        <v>1345</v>
      </c>
      <c r="K223" s="53">
        <v>30</v>
      </c>
      <c r="L223" s="52">
        <f t="shared" si="104"/>
        <v>1375</v>
      </c>
      <c r="M223" s="53"/>
      <c r="N223" s="52">
        <f t="shared" si="105"/>
        <v>1375</v>
      </c>
      <c r="O223" s="53">
        <v>0</v>
      </c>
      <c r="P223" s="52">
        <f t="shared" si="108"/>
        <v>1375</v>
      </c>
      <c r="Q223" s="53">
        <v>0</v>
      </c>
      <c r="R223" s="52">
        <f t="shared" si="106"/>
        <v>1375</v>
      </c>
      <c r="S223" s="53">
        <v>0</v>
      </c>
      <c r="T223" s="52">
        <v>1375</v>
      </c>
      <c r="U223" s="53">
        <v>0</v>
      </c>
      <c r="V223" s="52">
        <v>1375</v>
      </c>
      <c r="W223" s="53">
        <v>0</v>
      </c>
      <c r="X223" s="52">
        <v>1375</v>
      </c>
      <c r="Y223" s="52">
        <v>0</v>
      </c>
      <c r="Z223" s="51">
        <f t="shared" si="103"/>
        <v>1375</v>
      </c>
      <c r="AA223" s="52" t="e">
        <f>VLOOKUP(A:A,'Rangliste ab 9.Rang'!A:R,18,FALSE)</f>
        <v>#N/A</v>
      </c>
      <c r="AB223" s="51" t="e">
        <f t="shared" si="107"/>
        <v>#N/A</v>
      </c>
    </row>
    <row r="224" spans="1:28" x14ac:dyDescent="0.2">
      <c r="B224" s="54"/>
      <c r="C224" s="48"/>
      <c r="D224" s="45"/>
      <c r="E224" s="46"/>
      <c r="F224" s="57"/>
      <c r="G224" s="55"/>
      <c r="H224" s="57"/>
      <c r="I224" s="58"/>
      <c r="J224" s="56"/>
      <c r="K224" s="58"/>
      <c r="L224" s="56"/>
      <c r="M224" s="58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</row>
    <row r="225" spans="1:28" ht="15.75" x14ac:dyDescent="0.25">
      <c r="B225" s="9" t="s">
        <v>317</v>
      </c>
      <c r="C225" s="35"/>
      <c r="D225" s="36"/>
      <c r="E225" s="37"/>
      <c r="F225" s="57"/>
      <c r="G225" s="55"/>
      <c r="H225" s="57"/>
      <c r="I225" s="58"/>
      <c r="J225" s="56"/>
      <c r="K225" s="58"/>
      <c r="L225" s="56"/>
      <c r="M225" s="58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</row>
    <row r="226" spans="1:28" x14ac:dyDescent="0.2">
      <c r="A226" s="10">
        <v>223</v>
      </c>
      <c r="B226" s="49" t="s">
        <v>42</v>
      </c>
      <c r="C226" s="50" t="s">
        <v>41</v>
      </c>
      <c r="D226" s="41">
        <v>88</v>
      </c>
      <c r="E226" s="42" t="s">
        <v>31</v>
      </c>
      <c r="F226" s="51">
        <v>0</v>
      </c>
      <c r="G226" s="51">
        <v>45</v>
      </c>
      <c r="H226" s="51">
        <v>45</v>
      </c>
      <c r="I226" s="51">
        <v>65</v>
      </c>
      <c r="J226" s="52">
        <f t="shared" si="92"/>
        <v>110</v>
      </c>
      <c r="K226" s="51">
        <v>70</v>
      </c>
      <c r="L226" s="52">
        <f t="shared" ref="L226:L234" si="110">SUM(J226:K226)</f>
        <v>180</v>
      </c>
      <c r="M226" s="51">
        <v>75</v>
      </c>
      <c r="N226" s="52">
        <f t="shared" ref="N226:N234" si="111">SUM(L226:M226)</f>
        <v>255</v>
      </c>
      <c r="O226" s="53">
        <v>80</v>
      </c>
      <c r="P226" s="52">
        <f>SUM(N226:O226)</f>
        <v>335</v>
      </c>
      <c r="Q226" s="53">
        <v>55</v>
      </c>
      <c r="R226" s="52">
        <f t="shared" ref="R226:R234" si="112">SUM(P226:Q226)</f>
        <v>390</v>
      </c>
      <c r="S226" s="53">
        <v>0</v>
      </c>
      <c r="T226" s="52">
        <v>390</v>
      </c>
      <c r="U226" s="53">
        <v>0</v>
      </c>
      <c r="V226" s="52">
        <v>390</v>
      </c>
      <c r="W226" s="53">
        <v>0</v>
      </c>
      <c r="X226" s="52">
        <v>390</v>
      </c>
      <c r="Y226" s="52">
        <v>0</v>
      </c>
      <c r="Z226" s="51">
        <f t="shared" si="103"/>
        <v>390</v>
      </c>
      <c r="AA226" s="52" t="e">
        <f>VLOOKUP(A:A,'Rangliste ab 9.Rang'!A:R,18,FALSE)</f>
        <v>#N/A</v>
      </c>
      <c r="AB226" s="51" t="e">
        <f t="shared" ref="AB226:AB234" si="113">SUM(Z226:AA226)</f>
        <v>#N/A</v>
      </c>
    </row>
    <row r="227" spans="1:28" x14ac:dyDescent="0.2">
      <c r="A227" s="10">
        <v>224</v>
      </c>
      <c r="B227" s="49" t="s">
        <v>143</v>
      </c>
      <c r="C227" s="50" t="s">
        <v>144</v>
      </c>
      <c r="D227" s="41">
        <v>91</v>
      </c>
      <c r="E227" s="42" t="s">
        <v>7</v>
      </c>
      <c r="F227" s="51"/>
      <c r="G227" s="51"/>
      <c r="H227" s="51"/>
      <c r="I227" s="51"/>
      <c r="J227" s="52"/>
      <c r="K227" s="51">
        <v>70</v>
      </c>
      <c r="L227" s="52">
        <f t="shared" si="110"/>
        <v>70</v>
      </c>
      <c r="M227" s="51">
        <v>60</v>
      </c>
      <c r="N227" s="52">
        <f t="shared" si="111"/>
        <v>130</v>
      </c>
      <c r="O227" s="53">
        <v>65</v>
      </c>
      <c r="P227" s="52">
        <f t="shared" ref="P227:P234" si="114">SUM(N227:O227)</f>
        <v>195</v>
      </c>
      <c r="Q227" s="53">
        <v>70</v>
      </c>
      <c r="R227" s="52">
        <f t="shared" si="112"/>
        <v>265</v>
      </c>
      <c r="S227" s="53">
        <v>0</v>
      </c>
      <c r="T227" s="52">
        <v>265</v>
      </c>
      <c r="U227" s="53">
        <v>0</v>
      </c>
      <c r="V227" s="52">
        <v>265</v>
      </c>
      <c r="W227" s="53">
        <v>0</v>
      </c>
      <c r="X227" s="52">
        <v>265</v>
      </c>
      <c r="Y227" s="52">
        <v>0</v>
      </c>
      <c r="Z227" s="51">
        <f t="shared" si="103"/>
        <v>265</v>
      </c>
      <c r="AA227" s="52" t="e">
        <f>VLOOKUP(A:A,'Rangliste ab 9.Rang'!A:R,18,FALSE)</f>
        <v>#N/A</v>
      </c>
      <c r="AB227" s="51" t="e">
        <f t="shared" si="113"/>
        <v>#N/A</v>
      </c>
    </row>
    <row r="228" spans="1:28" x14ac:dyDescent="0.2">
      <c r="A228" s="10">
        <v>225</v>
      </c>
      <c r="B228" s="49" t="s">
        <v>318</v>
      </c>
      <c r="C228" s="50" t="s">
        <v>136</v>
      </c>
      <c r="D228" s="41">
        <v>70</v>
      </c>
      <c r="E228" s="42" t="s">
        <v>44</v>
      </c>
      <c r="F228" s="51">
        <v>705</v>
      </c>
      <c r="G228" s="51"/>
      <c r="H228" s="51">
        <f>SUM(F228:G228)</f>
        <v>705</v>
      </c>
      <c r="I228" s="53">
        <v>50</v>
      </c>
      <c r="J228" s="52">
        <f t="shared" ref="J228:J267" si="115">SUM(H228:I228)</f>
        <v>755</v>
      </c>
      <c r="K228" s="53"/>
      <c r="L228" s="52">
        <f t="shared" si="110"/>
        <v>755</v>
      </c>
      <c r="M228" s="53"/>
      <c r="N228" s="52">
        <f t="shared" si="111"/>
        <v>755</v>
      </c>
      <c r="O228" s="53">
        <v>0</v>
      </c>
      <c r="P228" s="52">
        <f t="shared" si="114"/>
        <v>755</v>
      </c>
      <c r="Q228" s="53">
        <v>0</v>
      </c>
      <c r="R228" s="52">
        <f t="shared" si="112"/>
        <v>755</v>
      </c>
      <c r="S228" s="53">
        <v>0</v>
      </c>
      <c r="T228" s="52">
        <v>755</v>
      </c>
      <c r="U228" s="53">
        <v>0</v>
      </c>
      <c r="V228" s="52">
        <v>755</v>
      </c>
      <c r="W228" s="53">
        <v>0</v>
      </c>
      <c r="X228" s="52">
        <v>755</v>
      </c>
      <c r="Y228" s="52">
        <v>0</v>
      </c>
      <c r="Z228" s="51">
        <f t="shared" si="103"/>
        <v>755</v>
      </c>
      <c r="AA228" s="52" t="e">
        <f>VLOOKUP(A:A,'Rangliste ab 9.Rang'!A:R,18,FALSE)</f>
        <v>#N/A</v>
      </c>
      <c r="AB228" s="51" t="e">
        <f t="shared" si="113"/>
        <v>#N/A</v>
      </c>
    </row>
    <row r="229" spans="1:28" x14ac:dyDescent="0.2">
      <c r="A229" s="10">
        <v>227</v>
      </c>
      <c r="B229" s="49" t="s">
        <v>319</v>
      </c>
      <c r="C229" s="50" t="s">
        <v>320</v>
      </c>
      <c r="D229" s="41">
        <v>70</v>
      </c>
      <c r="E229" s="42"/>
      <c r="F229" s="51">
        <v>90</v>
      </c>
      <c r="G229" s="51">
        <v>75</v>
      </c>
      <c r="H229" s="51">
        <f>SUM(F229:G229)</f>
        <v>165</v>
      </c>
      <c r="I229" s="53"/>
      <c r="J229" s="52">
        <f t="shared" si="115"/>
        <v>165</v>
      </c>
      <c r="K229" s="53"/>
      <c r="L229" s="52">
        <f t="shared" si="110"/>
        <v>165</v>
      </c>
      <c r="M229" s="53"/>
      <c r="N229" s="52">
        <f t="shared" si="111"/>
        <v>165</v>
      </c>
      <c r="O229" s="53">
        <v>0</v>
      </c>
      <c r="P229" s="52">
        <f t="shared" si="114"/>
        <v>165</v>
      </c>
      <c r="Q229" s="53">
        <v>0</v>
      </c>
      <c r="R229" s="52">
        <f t="shared" si="112"/>
        <v>165</v>
      </c>
      <c r="S229" s="53">
        <v>0</v>
      </c>
      <c r="T229" s="52">
        <v>165</v>
      </c>
      <c r="U229" s="53">
        <v>0</v>
      </c>
      <c r="V229" s="52">
        <v>165</v>
      </c>
      <c r="W229" s="53">
        <v>0</v>
      </c>
      <c r="X229" s="52">
        <v>165</v>
      </c>
      <c r="Y229" s="52">
        <v>0</v>
      </c>
      <c r="Z229" s="51">
        <f t="shared" si="103"/>
        <v>165</v>
      </c>
      <c r="AA229" s="52" t="e">
        <f>VLOOKUP(A:A,'Rangliste ab 9.Rang'!A:R,18,FALSE)</f>
        <v>#N/A</v>
      </c>
      <c r="AB229" s="51" t="e">
        <f t="shared" si="113"/>
        <v>#N/A</v>
      </c>
    </row>
    <row r="230" spans="1:28" x14ac:dyDescent="0.2">
      <c r="A230" s="10">
        <v>311</v>
      </c>
      <c r="B230" s="59" t="s">
        <v>402</v>
      </c>
      <c r="C230" s="64" t="s">
        <v>136</v>
      </c>
      <c r="D230" s="41">
        <v>62</v>
      </c>
      <c r="E230" s="42" t="s">
        <v>44</v>
      </c>
      <c r="F230" s="51"/>
      <c r="G230" s="51"/>
      <c r="H230" s="51"/>
      <c r="I230" s="53"/>
      <c r="J230" s="52"/>
      <c r="K230" s="53"/>
      <c r="L230" s="52"/>
      <c r="M230" s="53"/>
      <c r="N230" s="52"/>
      <c r="O230" s="53"/>
      <c r="P230" s="52"/>
      <c r="Q230" s="53"/>
      <c r="R230" s="52">
        <v>0</v>
      </c>
      <c r="S230" s="53">
        <v>75</v>
      </c>
      <c r="T230" s="52">
        <v>75</v>
      </c>
      <c r="U230" s="53">
        <v>70</v>
      </c>
      <c r="V230" s="52">
        <v>145</v>
      </c>
      <c r="W230" s="53">
        <v>70</v>
      </c>
      <c r="X230" s="52">
        <v>215</v>
      </c>
      <c r="Y230" s="52">
        <v>0</v>
      </c>
      <c r="Z230" s="51">
        <f t="shared" si="103"/>
        <v>215</v>
      </c>
      <c r="AA230" s="52" t="e">
        <f>VLOOKUP(A:A,'Rangliste ab 9.Rang'!A:R,18,FALSE)</f>
        <v>#N/A</v>
      </c>
      <c r="AB230" s="51" t="e">
        <f t="shared" si="113"/>
        <v>#N/A</v>
      </c>
    </row>
    <row r="231" spans="1:28" x14ac:dyDescent="0.2">
      <c r="A231" s="10">
        <v>312</v>
      </c>
      <c r="B231" s="59" t="s">
        <v>406</v>
      </c>
      <c r="C231" s="64" t="s">
        <v>136</v>
      </c>
      <c r="D231" s="41">
        <v>90</v>
      </c>
      <c r="E231" s="42" t="s">
        <v>44</v>
      </c>
      <c r="F231" s="51"/>
      <c r="G231" s="51"/>
      <c r="H231" s="51"/>
      <c r="I231" s="53"/>
      <c r="J231" s="52"/>
      <c r="K231" s="53"/>
      <c r="L231" s="52"/>
      <c r="M231" s="53"/>
      <c r="N231" s="52"/>
      <c r="O231" s="53"/>
      <c r="P231" s="52"/>
      <c r="Q231" s="53"/>
      <c r="R231" s="52"/>
      <c r="S231" s="53"/>
      <c r="T231" s="52">
        <v>0</v>
      </c>
      <c r="U231" s="53">
        <v>0</v>
      </c>
      <c r="V231" s="52">
        <v>0</v>
      </c>
      <c r="W231" s="53">
        <v>0</v>
      </c>
      <c r="X231" s="52">
        <v>0</v>
      </c>
      <c r="Y231" s="52">
        <v>0</v>
      </c>
      <c r="Z231" s="51">
        <f t="shared" si="103"/>
        <v>0</v>
      </c>
      <c r="AA231" s="52" t="e">
        <f>VLOOKUP(A:A,'Rangliste ab 9.Rang'!A:R,18,FALSE)</f>
        <v>#N/A</v>
      </c>
      <c r="AB231" s="51" t="e">
        <f t="shared" si="113"/>
        <v>#N/A</v>
      </c>
    </row>
    <row r="232" spans="1:28" x14ac:dyDescent="0.2">
      <c r="A232" s="10">
        <v>231</v>
      </c>
      <c r="B232" s="49" t="s">
        <v>321</v>
      </c>
      <c r="C232" s="50" t="s">
        <v>322</v>
      </c>
      <c r="D232" s="41">
        <v>50</v>
      </c>
      <c r="E232" s="42" t="s">
        <v>44</v>
      </c>
      <c r="F232" s="51">
        <v>1920</v>
      </c>
      <c r="G232" s="51">
        <v>60</v>
      </c>
      <c r="H232" s="51">
        <f>SUM(F232:G232)</f>
        <v>1980</v>
      </c>
      <c r="I232" s="53">
        <v>45</v>
      </c>
      <c r="J232" s="52">
        <f t="shared" si="115"/>
        <v>2025</v>
      </c>
      <c r="K232" s="53">
        <v>35</v>
      </c>
      <c r="L232" s="52">
        <f t="shared" si="110"/>
        <v>2060</v>
      </c>
      <c r="M232" s="53"/>
      <c r="N232" s="52">
        <f t="shared" si="111"/>
        <v>2060</v>
      </c>
      <c r="O232" s="53">
        <v>0</v>
      </c>
      <c r="P232" s="52">
        <f t="shared" si="114"/>
        <v>2060</v>
      </c>
      <c r="Q232" s="53">
        <v>0</v>
      </c>
      <c r="R232" s="52">
        <f t="shared" si="112"/>
        <v>2060</v>
      </c>
      <c r="S232" s="53">
        <v>0</v>
      </c>
      <c r="T232" s="52">
        <v>2060</v>
      </c>
      <c r="U232" s="53">
        <v>0</v>
      </c>
      <c r="V232" s="52">
        <v>2060</v>
      </c>
      <c r="W232" s="53">
        <v>0</v>
      </c>
      <c r="X232" s="52">
        <v>2060</v>
      </c>
      <c r="Y232" s="52">
        <v>0</v>
      </c>
      <c r="Z232" s="51">
        <f t="shared" si="103"/>
        <v>2060</v>
      </c>
      <c r="AA232" s="52" t="e">
        <f>VLOOKUP(A:A,'Rangliste ab 9.Rang'!A:R,18,FALSE)</f>
        <v>#N/A</v>
      </c>
      <c r="AB232" s="51" t="e">
        <f t="shared" si="113"/>
        <v>#N/A</v>
      </c>
    </row>
    <row r="233" spans="1:28" x14ac:dyDescent="0.2">
      <c r="A233" s="10">
        <v>233</v>
      </c>
      <c r="B233" s="49" t="s">
        <v>148</v>
      </c>
      <c r="C233" s="50" t="s">
        <v>323</v>
      </c>
      <c r="D233" s="41">
        <v>63</v>
      </c>
      <c r="E233" s="42" t="s">
        <v>146</v>
      </c>
      <c r="F233" s="51">
        <v>2155</v>
      </c>
      <c r="G233" s="51">
        <v>90</v>
      </c>
      <c r="H233" s="51">
        <f>SUM(F233:G233)</f>
        <v>2245</v>
      </c>
      <c r="I233" s="53">
        <v>100</v>
      </c>
      <c r="J233" s="52">
        <f t="shared" si="115"/>
        <v>2345</v>
      </c>
      <c r="K233" s="53">
        <v>90</v>
      </c>
      <c r="L233" s="52">
        <f t="shared" si="110"/>
        <v>2435</v>
      </c>
      <c r="M233" s="53">
        <v>80</v>
      </c>
      <c r="N233" s="52">
        <f t="shared" si="111"/>
        <v>2515</v>
      </c>
      <c r="O233" s="53">
        <v>0</v>
      </c>
      <c r="P233" s="52">
        <f t="shared" si="114"/>
        <v>2515</v>
      </c>
      <c r="Q233" s="53">
        <v>0</v>
      </c>
      <c r="R233" s="52">
        <f t="shared" si="112"/>
        <v>2515</v>
      </c>
      <c r="S233" s="53">
        <v>0</v>
      </c>
      <c r="T233" s="52">
        <v>2515</v>
      </c>
      <c r="U233" s="53">
        <v>0</v>
      </c>
      <c r="V233" s="52">
        <v>2515</v>
      </c>
      <c r="W233" s="53">
        <v>0</v>
      </c>
      <c r="X233" s="52">
        <v>2515</v>
      </c>
      <c r="Y233" s="52">
        <v>0</v>
      </c>
      <c r="Z233" s="51">
        <f t="shared" si="103"/>
        <v>2515</v>
      </c>
      <c r="AA233" s="52" t="e">
        <f>VLOOKUP(A:A,'Rangliste ab 9.Rang'!A:R,18,FALSE)</f>
        <v>#N/A</v>
      </c>
      <c r="AB233" s="51" t="e">
        <f t="shared" si="113"/>
        <v>#N/A</v>
      </c>
    </row>
    <row r="234" spans="1:28" x14ac:dyDescent="0.2">
      <c r="A234" s="10">
        <v>234</v>
      </c>
      <c r="B234" s="49" t="s">
        <v>19</v>
      </c>
      <c r="C234" s="50" t="s">
        <v>13</v>
      </c>
      <c r="D234" s="41">
        <v>81</v>
      </c>
      <c r="E234" s="42" t="s">
        <v>12</v>
      </c>
      <c r="F234" s="51">
        <v>195</v>
      </c>
      <c r="G234" s="51">
        <v>90</v>
      </c>
      <c r="H234" s="51">
        <f>SUM(F234:G234)</f>
        <v>285</v>
      </c>
      <c r="I234" s="51">
        <v>90</v>
      </c>
      <c r="J234" s="52">
        <f t="shared" si="115"/>
        <v>375</v>
      </c>
      <c r="K234" s="51">
        <v>90</v>
      </c>
      <c r="L234" s="52">
        <f t="shared" si="110"/>
        <v>465</v>
      </c>
      <c r="M234" s="51">
        <v>95</v>
      </c>
      <c r="N234" s="52">
        <f t="shared" si="111"/>
        <v>560</v>
      </c>
      <c r="O234" s="53">
        <v>100</v>
      </c>
      <c r="P234" s="52">
        <f t="shared" si="114"/>
        <v>660</v>
      </c>
      <c r="Q234" s="53">
        <v>95</v>
      </c>
      <c r="R234" s="52">
        <f t="shared" si="112"/>
        <v>755</v>
      </c>
      <c r="S234" s="53">
        <v>0</v>
      </c>
      <c r="T234" s="52">
        <v>755</v>
      </c>
      <c r="U234" s="53">
        <v>0</v>
      </c>
      <c r="V234" s="52">
        <v>755</v>
      </c>
      <c r="W234" s="53">
        <v>0</v>
      </c>
      <c r="X234" s="52">
        <v>755</v>
      </c>
      <c r="Y234" s="52">
        <v>0</v>
      </c>
      <c r="Z234" s="51">
        <f t="shared" si="103"/>
        <v>755</v>
      </c>
      <c r="AA234" s="52" t="e">
        <f>VLOOKUP(A:A,'Rangliste ab 9.Rang'!A:R,18,FALSE)</f>
        <v>#N/A</v>
      </c>
      <c r="AB234" s="51" t="e">
        <f t="shared" si="113"/>
        <v>#N/A</v>
      </c>
    </row>
    <row r="235" spans="1:28" x14ac:dyDescent="0.2">
      <c r="B235" s="54"/>
      <c r="C235" s="48"/>
      <c r="D235" s="45"/>
      <c r="E235" s="46"/>
      <c r="F235" s="57"/>
      <c r="G235" s="55"/>
      <c r="H235" s="57"/>
      <c r="I235" s="58"/>
      <c r="J235" s="56"/>
      <c r="K235" s="58"/>
      <c r="L235" s="56"/>
      <c r="M235" s="58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</row>
    <row r="236" spans="1:28" ht="15.75" x14ac:dyDescent="0.25">
      <c r="B236" s="9" t="s">
        <v>324</v>
      </c>
      <c r="C236" s="35"/>
      <c r="D236" s="36"/>
      <c r="E236" s="37"/>
      <c r="F236" s="57"/>
      <c r="G236" s="55"/>
      <c r="H236" s="57"/>
      <c r="I236" s="58"/>
      <c r="J236" s="56"/>
      <c r="K236" s="58"/>
      <c r="L236" s="56"/>
      <c r="M236" s="58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</row>
    <row r="237" spans="1:28" ht="15.75" x14ac:dyDescent="0.25">
      <c r="B237" s="9"/>
      <c r="C237" s="35"/>
      <c r="D237" s="36"/>
      <c r="E237" s="37"/>
      <c r="F237" s="57"/>
      <c r="G237" s="55"/>
      <c r="H237" s="57"/>
      <c r="I237" s="58"/>
      <c r="J237" s="56"/>
      <c r="K237" s="58"/>
      <c r="L237" s="56"/>
      <c r="M237" s="58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</row>
    <row r="238" spans="1:28" ht="15.75" x14ac:dyDescent="0.25">
      <c r="B238" s="9" t="s">
        <v>325</v>
      </c>
      <c r="C238" s="35"/>
      <c r="D238" s="36"/>
      <c r="E238" s="37"/>
      <c r="F238" s="57"/>
      <c r="G238" s="55"/>
      <c r="H238" s="57"/>
      <c r="I238" s="58"/>
      <c r="J238" s="56"/>
      <c r="K238" s="58"/>
      <c r="L238" s="56"/>
      <c r="M238" s="58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</row>
    <row r="239" spans="1:28" x14ac:dyDescent="0.2">
      <c r="A239" s="10">
        <v>235</v>
      </c>
      <c r="B239" s="49" t="s">
        <v>26</v>
      </c>
      <c r="C239" s="50" t="s">
        <v>27</v>
      </c>
      <c r="D239" s="41">
        <v>44</v>
      </c>
      <c r="E239" s="42" t="s">
        <v>12</v>
      </c>
      <c r="F239" s="51">
        <v>300</v>
      </c>
      <c r="G239" s="51">
        <v>95</v>
      </c>
      <c r="H239" s="51">
        <f>SUM(F239:G239)</f>
        <v>395</v>
      </c>
      <c r="I239" s="53">
        <v>90</v>
      </c>
      <c r="J239" s="52">
        <f>SUM(H239:I239)</f>
        <v>485</v>
      </c>
      <c r="K239" s="53">
        <v>90</v>
      </c>
      <c r="L239" s="52">
        <f>SUM(J239:K239)</f>
        <v>575</v>
      </c>
      <c r="M239" s="53">
        <v>100</v>
      </c>
      <c r="N239" s="52">
        <f t="shared" ref="N239:N244" si="116">SUM(L239:M239)</f>
        <v>675</v>
      </c>
      <c r="O239" s="53">
        <v>100</v>
      </c>
      <c r="P239" s="52">
        <f>SUM(N239:O239)</f>
        <v>775</v>
      </c>
      <c r="Q239" s="53">
        <v>100</v>
      </c>
      <c r="R239" s="52">
        <f t="shared" ref="R239:R244" si="117">SUM(P239:Q239)</f>
        <v>875</v>
      </c>
      <c r="S239" s="53">
        <v>100</v>
      </c>
      <c r="T239" s="52">
        <v>975</v>
      </c>
      <c r="U239" s="53">
        <v>90</v>
      </c>
      <c r="V239" s="52">
        <v>1065</v>
      </c>
      <c r="W239" s="53">
        <v>0</v>
      </c>
      <c r="X239" s="52">
        <v>1065</v>
      </c>
      <c r="Y239" s="52">
        <v>85</v>
      </c>
      <c r="Z239" s="51">
        <f t="shared" si="103"/>
        <v>1150</v>
      </c>
      <c r="AA239" s="52" t="e">
        <f>VLOOKUP(A:A,'Rangliste ab 9.Rang'!A:R,18,FALSE)</f>
        <v>#N/A</v>
      </c>
      <c r="AB239" s="51" t="e">
        <f t="shared" ref="AB239:AB244" si="118">SUM(Z239:AA239)</f>
        <v>#N/A</v>
      </c>
    </row>
    <row r="240" spans="1:28" x14ac:dyDescent="0.2">
      <c r="A240" s="10">
        <v>236</v>
      </c>
      <c r="B240" s="49" t="s">
        <v>326</v>
      </c>
      <c r="C240" s="50" t="s">
        <v>327</v>
      </c>
      <c r="D240" s="41">
        <v>72</v>
      </c>
      <c r="E240" s="42" t="s">
        <v>7</v>
      </c>
      <c r="F240" s="51"/>
      <c r="G240" s="51"/>
      <c r="H240" s="51"/>
      <c r="I240" s="53"/>
      <c r="J240" s="52"/>
      <c r="K240" s="53">
        <v>60</v>
      </c>
      <c r="L240" s="52">
        <f>SUM(J240:K240)</f>
        <v>60</v>
      </c>
      <c r="M240" s="53"/>
      <c r="N240" s="52">
        <f t="shared" si="116"/>
        <v>60</v>
      </c>
      <c r="O240" s="53">
        <v>0</v>
      </c>
      <c r="P240" s="52">
        <f t="shared" ref="P240:P244" si="119">SUM(N240:O240)</f>
        <v>60</v>
      </c>
      <c r="Q240" s="53">
        <v>75</v>
      </c>
      <c r="R240" s="52">
        <f t="shared" si="117"/>
        <v>135</v>
      </c>
      <c r="S240" s="53">
        <v>55</v>
      </c>
      <c r="T240" s="52">
        <v>190</v>
      </c>
      <c r="U240" s="53">
        <v>85</v>
      </c>
      <c r="V240" s="52">
        <v>275</v>
      </c>
      <c r="W240" s="53">
        <v>85</v>
      </c>
      <c r="X240" s="52">
        <v>360</v>
      </c>
      <c r="Y240" s="52">
        <v>0</v>
      </c>
      <c r="Z240" s="51">
        <f t="shared" si="103"/>
        <v>360</v>
      </c>
      <c r="AA240" s="52" t="e">
        <f>VLOOKUP(A:A,'Rangliste ab 9.Rang'!A:R,18,FALSE)</f>
        <v>#N/A</v>
      </c>
      <c r="AB240" s="51" t="e">
        <f t="shared" si="118"/>
        <v>#N/A</v>
      </c>
    </row>
    <row r="241" spans="1:28" x14ac:dyDescent="0.2">
      <c r="A241" s="10">
        <v>238</v>
      </c>
      <c r="B241" s="49" t="s">
        <v>149</v>
      </c>
      <c r="C241" s="50" t="s">
        <v>150</v>
      </c>
      <c r="D241" s="41">
        <v>63</v>
      </c>
      <c r="E241" s="42" t="s">
        <v>146</v>
      </c>
      <c r="F241" s="51">
        <v>1315</v>
      </c>
      <c r="G241" s="51">
        <v>65</v>
      </c>
      <c r="H241" s="51">
        <f>SUM(F241:G241)</f>
        <v>1380</v>
      </c>
      <c r="I241" s="53">
        <v>75</v>
      </c>
      <c r="J241" s="52">
        <f t="shared" si="115"/>
        <v>1455</v>
      </c>
      <c r="K241" s="53">
        <v>70</v>
      </c>
      <c r="L241" s="52">
        <f>SUM(J241:K241)</f>
        <v>1525</v>
      </c>
      <c r="M241" s="53">
        <v>80</v>
      </c>
      <c r="N241" s="52">
        <f t="shared" si="116"/>
        <v>1605</v>
      </c>
      <c r="O241" s="53">
        <v>0</v>
      </c>
      <c r="P241" s="52">
        <f t="shared" si="119"/>
        <v>1605</v>
      </c>
      <c r="Q241" s="53">
        <v>0</v>
      </c>
      <c r="R241" s="52">
        <f t="shared" si="117"/>
        <v>1605</v>
      </c>
      <c r="S241" s="53">
        <v>0</v>
      </c>
      <c r="T241" s="52">
        <v>1605</v>
      </c>
      <c r="U241" s="53">
        <v>0</v>
      </c>
      <c r="V241" s="52">
        <v>1605</v>
      </c>
      <c r="W241" s="53">
        <v>0</v>
      </c>
      <c r="X241" s="52">
        <v>1605</v>
      </c>
      <c r="Y241" s="52">
        <v>0</v>
      </c>
      <c r="Z241" s="51">
        <f t="shared" si="103"/>
        <v>1605</v>
      </c>
      <c r="AA241" s="52" t="e">
        <f>VLOOKUP(A:A,'Rangliste ab 9.Rang'!A:R,18,FALSE)</f>
        <v>#N/A</v>
      </c>
      <c r="AB241" s="51" t="e">
        <f t="shared" si="118"/>
        <v>#N/A</v>
      </c>
    </row>
    <row r="242" spans="1:28" x14ac:dyDescent="0.2">
      <c r="A242" s="10">
        <v>239</v>
      </c>
      <c r="B242" s="49" t="s">
        <v>328</v>
      </c>
      <c r="C242" s="50" t="s">
        <v>25</v>
      </c>
      <c r="D242" s="41">
        <v>86</v>
      </c>
      <c r="E242" s="42" t="s">
        <v>44</v>
      </c>
      <c r="F242" s="51">
        <v>90</v>
      </c>
      <c r="G242" s="51">
        <v>80</v>
      </c>
      <c r="H242" s="51">
        <f>SUM(F242:G242)</f>
        <v>170</v>
      </c>
      <c r="I242" s="51">
        <v>95</v>
      </c>
      <c r="J242" s="52">
        <f t="shared" si="115"/>
        <v>265</v>
      </c>
      <c r="K242" s="51">
        <v>100</v>
      </c>
      <c r="L242" s="52">
        <f>SUM(J242:K242)</f>
        <v>365</v>
      </c>
      <c r="M242" s="51">
        <v>100</v>
      </c>
      <c r="N242" s="52">
        <f t="shared" si="116"/>
        <v>465</v>
      </c>
      <c r="O242" s="53">
        <v>95</v>
      </c>
      <c r="P242" s="52">
        <f t="shared" si="119"/>
        <v>560</v>
      </c>
      <c r="Q242" s="53">
        <v>95</v>
      </c>
      <c r="R242" s="52">
        <f t="shared" si="117"/>
        <v>655</v>
      </c>
      <c r="S242" s="53">
        <v>0</v>
      </c>
      <c r="T242" s="52">
        <v>655</v>
      </c>
      <c r="U242" s="53">
        <v>0</v>
      </c>
      <c r="V242" s="52">
        <v>655</v>
      </c>
      <c r="W242" s="53">
        <v>0</v>
      </c>
      <c r="X242" s="52">
        <v>655</v>
      </c>
      <c r="Y242" s="52">
        <v>0</v>
      </c>
      <c r="Z242" s="51">
        <f t="shared" si="103"/>
        <v>655</v>
      </c>
      <c r="AA242" s="52" t="e">
        <f>VLOOKUP(A:A,'Rangliste ab 9.Rang'!A:R,18,FALSE)</f>
        <v>#N/A</v>
      </c>
      <c r="AB242" s="51" t="e">
        <f t="shared" si="118"/>
        <v>#N/A</v>
      </c>
    </row>
    <row r="243" spans="1:28" x14ac:dyDescent="0.2">
      <c r="A243" s="10">
        <v>287</v>
      </c>
      <c r="B243" s="49" t="s">
        <v>358</v>
      </c>
      <c r="C243" s="50" t="s">
        <v>359</v>
      </c>
      <c r="D243" s="41">
        <v>93</v>
      </c>
      <c r="E243" s="42" t="s">
        <v>12</v>
      </c>
      <c r="F243" s="51"/>
      <c r="G243" s="51"/>
      <c r="H243" s="51"/>
      <c r="I243" s="51"/>
      <c r="J243" s="52"/>
      <c r="K243" s="51"/>
      <c r="L243" s="52"/>
      <c r="M243" s="51"/>
      <c r="N243" s="52">
        <v>0</v>
      </c>
      <c r="O243" s="53">
        <v>55</v>
      </c>
      <c r="P243" s="52">
        <f t="shared" ref="P243" si="120">SUM(N243:O243)</f>
        <v>55</v>
      </c>
      <c r="Q243" s="53">
        <v>0</v>
      </c>
      <c r="R243" s="52">
        <f t="shared" si="117"/>
        <v>55</v>
      </c>
      <c r="S243" s="53">
        <v>0</v>
      </c>
      <c r="T243" s="52">
        <v>55</v>
      </c>
      <c r="U243" s="53">
        <v>0</v>
      </c>
      <c r="V243" s="52">
        <v>55</v>
      </c>
      <c r="W243" s="53">
        <v>0</v>
      </c>
      <c r="X243" s="52">
        <v>55</v>
      </c>
      <c r="Y243" s="52">
        <v>0</v>
      </c>
      <c r="Z243" s="51">
        <f t="shared" si="103"/>
        <v>55</v>
      </c>
      <c r="AA243" s="52" t="e">
        <f>VLOOKUP(A:A,'Rangliste ab 9.Rang'!A:R,18,FALSE)</f>
        <v>#N/A</v>
      </c>
      <c r="AB243" s="51" t="e">
        <f t="shared" si="118"/>
        <v>#N/A</v>
      </c>
    </row>
    <row r="244" spans="1:28" x14ac:dyDescent="0.2">
      <c r="A244" s="10">
        <v>240</v>
      </c>
      <c r="B244" s="49" t="s">
        <v>183</v>
      </c>
      <c r="C244" s="50" t="s">
        <v>91</v>
      </c>
      <c r="D244" s="41">
        <v>90</v>
      </c>
      <c r="E244" s="42" t="s">
        <v>12</v>
      </c>
      <c r="F244" s="51"/>
      <c r="G244" s="66"/>
      <c r="H244" s="51">
        <v>0</v>
      </c>
      <c r="I244" s="51">
        <v>60</v>
      </c>
      <c r="J244" s="52">
        <v>60</v>
      </c>
      <c r="K244" s="51"/>
      <c r="L244" s="52">
        <v>60</v>
      </c>
      <c r="M244" s="51">
        <v>65</v>
      </c>
      <c r="N244" s="52">
        <f t="shared" si="116"/>
        <v>125</v>
      </c>
      <c r="O244" s="53">
        <v>70</v>
      </c>
      <c r="P244" s="52">
        <f t="shared" si="119"/>
        <v>195</v>
      </c>
      <c r="Q244" s="53">
        <v>0</v>
      </c>
      <c r="R244" s="52">
        <f t="shared" si="117"/>
        <v>195</v>
      </c>
      <c r="S244" s="53">
        <v>0</v>
      </c>
      <c r="T244" s="52">
        <v>195</v>
      </c>
      <c r="U244" s="53">
        <v>0</v>
      </c>
      <c r="V244" s="52">
        <v>195</v>
      </c>
      <c r="W244" s="53">
        <v>0</v>
      </c>
      <c r="X244" s="52">
        <v>195</v>
      </c>
      <c r="Y244" s="52">
        <v>0</v>
      </c>
      <c r="Z244" s="51">
        <f t="shared" si="103"/>
        <v>195</v>
      </c>
      <c r="AA244" s="52" t="e">
        <f>VLOOKUP(A:A,'Rangliste ab 9.Rang'!A:R,18,FALSE)</f>
        <v>#N/A</v>
      </c>
      <c r="AB244" s="51" t="e">
        <f t="shared" si="118"/>
        <v>#N/A</v>
      </c>
    </row>
    <row r="245" spans="1:28" x14ac:dyDescent="0.2">
      <c r="B245" s="54"/>
      <c r="C245" s="48"/>
      <c r="D245" s="45"/>
      <c r="E245" s="46"/>
      <c r="F245" s="57"/>
      <c r="G245" s="55"/>
      <c r="H245" s="57"/>
      <c r="I245" s="58"/>
      <c r="J245" s="56"/>
      <c r="K245" s="58"/>
      <c r="L245" s="56"/>
      <c r="M245" s="58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</row>
    <row r="246" spans="1:28" ht="15.75" x14ac:dyDescent="0.25">
      <c r="B246" s="9" t="s">
        <v>329</v>
      </c>
      <c r="C246" s="35"/>
      <c r="D246" s="36"/>
      <c r="E246" s="37"/>
      <c r="F246" s="57"/>
      <c r="G246" s="55"/>
      <c r="H246" s="57"/>
      <c r="I246" s="58"/>
      <c r="J246" s="56"/>
      <c r="K246" s="58"/>
      <c r="L246" s="56"/>
      <c r="M246" s="58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</row>
    <row r="247" spans="1:28" x14ac:dyDescent="0.2">
      <c r="A247" s="10">
        <v>244</v>
      </c>
      <c r="B247" s="49" t="s">
        <v>330</v>
      </c>
      <c r="C247" s="50" t="s">
        <v>28</v>
      </c>
      <c r="D247" s="41">
        <v>65</v>
      </c>
      <c r="E247" s="42" t="s">
        <v>12</v>
      </c>
      <c r="F247" s="51">
        <v>1710</v>
      </c>
      <c r="G247" s="51">
        <v>80</v>
      </c>
      <c r="H247" s="51">
        <f>SUM(F247:G247)</f>
        <v>1790</v>
      </c>
      <c r="I247" s="53">
        <v>95</v>
      </c>
      <c r="J247" s="52">
        <f t="shared" si="115"/>
        <v>1885</v>
      </c>
      <c r="K247" s="53">
        <v>75</v>
      </c>
      <c r="L247" s="52">
        <f t="shared" ref="L247:L267" si="121">SUM(J247:K247)</f>
        <v>1960</v>
      </c>
      <c r="M247" s="53"/>
      <c r="N247" s="52">
        <f t="shared" ref="N247:N267" si="122">SUM(L247:M247)</f>
        <v>1960</v>
      </c>
      <c r="O247" s="53">
        <v>0</v>
      </c>
      <c r="P247" s="52">
        <f>SUM(N247:O247)</f>
        <v>1960</v>
      </c>
      <c r="Q247" s="53">
        <v>85</v>
      </c>
      <c r="R247" s="52">
        <f t="shared" ref="R247:R267" si="123">SUM(P247:Q247)</f>
        <v>2045</v>
      </c>
      <c r="S247" s="53">
        <v>65</v>
      </c>
      <c r="T247" s="52">
        <v>2110</v>
      </c>
      <c r="U247" s="53">
        <v>70</v>
      </c>
      <c r="V247" s="52">
        <v>2180</v>
      </c>
      <c r="W247" s="53">
        <v>80</v>
      </c>
      <c r="X247" s="52">
        <v>2260</v>
      </c>
      <c r="Y247" s="52">
        <v>80</v>
      </c>
      <c r="Z247" s="51">
        <f t="shared" si="103"/>
        <v>2340</v>
      </c>
      <c r="AA247" s="52">
        <f>VLOOKUP(A:A,'Rangliste ab 9.Rang'!A:R,18,FALSE)</f>
        <v>70</v>
      </c>
      <c r="AB247" s="51">
        <f t="shared" ref="AB247:AB267" si="124">SUM(Z247:AA247)</f>
        <v>2410</v>
      </c>
    </row>
    <row r="248" spans="1:28" x14ac:dyDescent="0.2">
      <c r="A248" s="10">
        <v>331</v>
      </c>
      <c r="B248" s="59" t="s">
        <v>441</v>
      </c>
      <c r="C248" s="64" t="s">
        <v>28</v>
      </c>
      <c r="D248" s="41">
        <v>99</v>
      </c>
      <c r="E248" s="42" t="s">
        <v>12</v>
      </c>
      <c r="F248" s="51"/>
      <c r="G248" s="51"/>
      <c r="H248" s="51"/>
      <c r="I248" s="53"/>
      <c r="J248" s="52"/>
      <c r="K248" s="53"/>
      <c r="L248" s="52"/>
      <c r="M248" s="53"/>
      <c r="N248" s="52"/>
      <c r="O248" s="53"/>
      <c r="P248" s="52"/>
      <c r="Q248" s="53"/>
      <c r="R248" s="52"/>
      <c r="S248" s="53"/>
      <c r="T248" s="52"/>
      <c r="U248" s="53"/>
      <c r="V248" s="52"/>
      <c r="W248" s="53"/>
      <c r="X248" s="52"/>
      <c r="Y248" s="52">
        <v>55</v>
      </c>
      <c r="Z248" s="51">
        <f t="shared" ref="Z248:Z249" si="125">SUM(X248:Y248)</f>
        <v>55</v>
      </c>
      <c r="AA248" s="52" t="e">
        <f>VLOOKUP(A:A,'Rangliste ab 9.Rang'!A:R,18,FALSE)</f>
        <v>#N/A</v>
      </c>
      <c r="AB248" s="51" t="e">
        <f t="shared" si="124"/>
        <v>#N/A</v>
      </c>
    </row>
    <row r="249" spans="1:28" x14ac:dyDescent="0.2">
      <c r="A249" s="10">
        <v>332</v>
      </c>
      <c r="B249" s="59" t="s">
        <v>442</v>
      </c>
      <c r="C249" s="64" t="s">
        <v>28</v>
      </c>
      <c r="D249" s="41">
        <v>97</v>
      </c>
      <c r="E249" s="42" t="s">
        <v>12</v>
      </c>
      <c r="F249" s="51"/>
      <c r="G249" s="51"/>
      <c r="H249" s="51"/>
      <c r="I249" s="53"/>
      <c r="J249" s="52"/>
      <c r="K249" s="53"/>
      <c r="L249" s="52"/>
      <c r="M249" s="53"/>
      <c r="N249" s="52"/>
      <c r="O249" s="53"/>
      <c r="P249" s="52"/>
      <c r="Q249" s="53"/>
      <c r="R249" s="52"/>
      <c r="S249" s="53"/>
      <c r="T249" s="52"/>
      <c r="U249" s="53"/>
      <c r="V249" s="52"/>
      <c r="W249" s="53"/>
      <c r="X249" s="52"/>
      <c r="Y249" s="52">
        <v>30</v>
      </c>
      <c r="Z249" s="51">
        <f t="shared" si="125"/>
        <v>30</v>
      </c>
      <c r="AA249" s="52" t="e">
        <f>VLOOKUP(A:A,'Rangliste ab 9.Rang'!A:R,18,FALSE)</f>
        <v>#N/A</v>
      </c>
      <c r="AB249" s="51" t="e">
        <f t="shared" si="124"/>
        <v>#N/A</v>
      </c>
    </row>
    <row r="250" spans="1:28" x14ac:dyDescent="0.2">
      <c r="A250" s="10">
        <v>245</v>
      </c>
      <c r="B250" s="49" t="s">
        <v>92</v>
      </c>
      <c r="C250" s="50" t="s">
        <v>93</v>
      </c>
      <c r="D250" s="41">
        <v>93</v>
      </c>
      <c r="E250" s="42" t="s">
        <v>12</v>
      </c>
      <c r="F250" s="51"/>
      <c r="G250" s="51"/>
      <c r="H250" s="51"/>
      <c r="I250" s="53"/>
      <c r="J250" s="52"/>
      <c r="K250" s="53">
        <v>30</v>
      </c>
      <c r="L250" s="52">
        <f t="shared" si="121"/>
        <v>30</v>
      </c>
      <c r="M250" s="53">
        <v>75</v>
      </c>
      <c r="N250" s="52">
        <f t="shared" si="122"/>
        <v>105</v>
      </c>
      <c r="O250" s="53">
        <v>80</v>
      </c>
      <c r="P250" s="52">
        <f t="shared" ref="P250:P267" si="126">SUM(N250:O250)</f>
        <v>185</v>
      </c>
      <c r="Q250" s="53">
        <v>80</v>
      </c>
      <c r="R250" s="52">
        <f t="shared" si="123"/>
        <v>265</v>
      </c>
      <c r="S250" s="53">
        <v>0</v>
      </c>
      <c r="T250" s="52">
        <v>265</v>
      </c>
      <c r="U250" s="53">
        <v>0</v>
      </c>
      <c r="V250" s="52">
        <v>265</v>
      </c>
      <c r="W250" s="53">
        <v>0</v>
      </c>
      <c r="X250" s="52">
        <v>265</v>
      </c>
      <c r="Y250" s="52">
        <v>0</v>
      </c>
      <c r="Z250" s="51">
        <f t="shared" si="103"/>
        <v>265</v>
      </c>
      <c r="AA250" s="52" t="e">
        <f>VLOOKUP(A:A,'Rangliste ab 9.Rang'!A:R,18,FALSE)</f>
        <v>#N/A</v>
      </c>
      <c r="AB250" s="51" t="e">
        <f t="shared" si="124"/>
        <v>#N/A</v>
      </c>
    </row>
    <row r="251" spans="1:28" x14ac:dyDescent="0.2">
      <c r="A251" s="10">
        <v>247</v>
      </c>
      <c r="B251" s="49" t="s">
        <v>331</v>
      </c>
      <c r="C251" s="50" t="s">
        <v>238</v>
      </c>
      <c r="D251" s="41">
        <v>83</v>
      </c>
      <c r="E251" s="42" t="s">
        <v>44</v>
      </c>
      <c r="F251" s="51">
        <v>445</v>
      </c>
      <c r="G251" s="51">
        <v>85</v>
      </c>
      <c r="H251" s="51">
        <f t="shared" ref="H251:H261" si="127">SUM(F251:G251)</f>
        <v>530</v>
      </c>
      <c r="I251" s="53">
        <v>80</v>
      </c>
      <c r="J251" s="52">
        <f t="shared" si="115"/>
        <v>610</v>
      </c>
      <c r="K251" s="53">
        <v>90</v>
      </c>
      <c r="L251" s="52">
        <f t="shared" si="121"/>
        <v>700</v>
      </c>
      <c r="M251" s="53"/>
      <c r="N251" s="52">
        <f t="shared" si="122"/>
        <v>700</v>
      </c>
      <c r="O251" s="53">
        <v>0</v>
      </c>
      <c r="P251" s="52">
        <f t="shared" si="126"/>
        <v>700</v>
      </c>
      <c r="Q251" s="53">
        <v>0</v>
      </c>
      <c r="R251" s="52">
        <f t="shared" si="123"/>
        <v>700</v>
      </c>
      <c r="S251" s="53">
        <v>0</v>
      </c>
      <c r="T251" s="52">
        <v>700</v>
      </c>
      <c r="U251" s="53">
        <v>0</v>
      </c>
      <c r="V251" s="52">
        <v>700</v>
      </c>
      <c r="W251" s="53">
        <v>0</v>
      </c>
      <c r="X251" s="52">
        <v>700</v>
      </c>
      <c r="Y251" s="52">
        <v>0</v>
      </c>
      <c r="Z251" s="51">
        <f t="shared" si="103"/>
        <v>700</v>
      </c>
      <c r="AA251" s="52" t="e">
        <f>VLOOKUP(A:A,'Rangliste ab 9.Rang'!A:R,18,FALSE)</f>
        <v>#N/A</v>
      </c>
      <c r="AB251" s="51" t="e">
        <f t="shared" si="124"/>
        <v>#N/A</v>
      </c>
    </row>
    <row r="252" spans="1:28" x14ac:dyDescent="0.2">
      <c r="A252" s="10">
        <v>249</v>
      </c>
      <c r="B252" s="49" t="s">
        <v>60</v>
      </c>
      <c r="C252" s="50" t="s">
        <v>61</v>
      </c>
      <c r="D252" s="41">
        <v>79</v>
      </c>
      <c r="E252" s="42" t="s">
        <v>44</v>
      </c>
      <c r="F252" s="51">
        <v>500</v>
      </c>
      <c r="G252" s="51">
        <v>80</v>
      </c>
      <c r="H252" s="51">
        <f t="shared" si="127"/>
        <v>580</v>
      </c>
      <c r="I252" s="53">
        <v>90</v>
      </c>
      <c r="J252" s="52">
        <f t="shared" si="115"/>
        <v>670</v>
      </c>
      <c r="K252" s="53">
        <v>85</v>
      </c>
      <c r="L252" s="52">
        <f t="shared" si="121"/>
        <v>755</v>
      </c>
      <c r="M252" s="53">
        <v>90</v>
      </c>
      <c r="N252" s="52">
        <f t="shared" si="122"/>
        <v>845</v>
      </c>
      <c r="O252" s="53">
        <v>85</v>
      </c>
      <c r="P252" s="52">
        <f t="shared" si="126"/>
        <v>930</v>
      </c>
      <c r="Q252" s="53">
        <v>85</v>
      </c>
      <c r="R252" s="52">
        <f t="shared" si="123"/>
        <v>1015</v>
      </c>
      <c r="S252" s="53">
        <v>85</v>
      </c>
      <c r="T252" s="52">
        <v>1100</v>
      </c>
      <c r="U252" s="53">
        <v>90</v>
      </c>
      <c r="V252" s="52">
        <v>1190</v>
      </c>
      <c r="W252" s="53">
        <v>90</v>
      </c>
      <c r="X252" s="52">
        <v>1280</v>
      </c>
      <c r="Y252" s="52">
        <v>0</v>
      </c>
      <c r="Z252" s="51">
        <f t="shared" si="103"/>
        <v>1280</v>
      </c>
      <c r="AA252" s="52" t="e">
        <f>VLOOKUP(A:A,'Rangliste ab 9.Rang'!A:R,18,FALSE)</f>
        <v>#N/A</v>
      </c>
      <c r="AB252" s="51" t="e">
        <f t="shared" si="124"/>
        <v>#N/A</v>
      </c>
    </row>
    <row r="253" spans="1:28" x14ac:dyDescent="0.2">
      <c r="A253" s="10">
        <v>320</v>
      </c>
      <c r="B253" s="59" t="s">
        <v>416</v>
      </c>
      <c r="C253" s="64" t="s">
        <v>61</v>
      </c>
      <c r="D253" s="41">
        <v>65</v>
      </c>
      <c r="E253" s="42" t="s">
        <v>44</v>
      </c>
      <c r="F253" s="51">
        <v>1080</v>
      </c>
      <c r="G253" s="51"/>
      <c r="H253" s="51">
        <f t="shared" si="127"/>
        <v>1080</v>
      </c>
      <c r="I253" s="53"/>
      <c r="J253" s="52">
        <f t="shared" si="115"/>
        <v>1080</v>
      </c>
      <c r="K253" s="53"/>
      <c r="L253" s="52">
        <f t="shared" si="121"/>
        <v>1080</v>
      </c>
      <c r="M253" s="53"/>
      <c r="N253" s="52">
        <f t="shared" si="122"/>
        <v>1080</v>
      </c>
      <c r="O253" s="53"/>
      <c r="P253" s="52">
        <f t="shared" si="126"/>
        <v>1080</v>
      </c>
      <c r="Q253" s="53"/>
      <c r="R253" s="52">
        <f t="shared" si="123"/>
        <v>1080</v>
      </c>
      <c r="S253" s="53"/>
      <c r="T253" s="52">
        <f>SUM(R253:S253)</f>
        <v>1080</v>
      </c>
      <c r="U253" s="53">
        <v>90</v>
      </c>
      <c r="V253" s="52">
        <v>1170</v>
      </c>
      <c r="W253" s="53">
        <v>0</v>
      </c>
      <c r="X253" s="52">
        <v>1170</v>
      </c>
      <c r="Y253" s="52">
        <v>0</v>
      </c>
      <c r="Z253" s="51">
        <f t="shared" si="103"/>
        <v>1170</v>
      </c>
      <c r="AA253" s="52" t="e">
        <f>VLOOKUP(A:A,'Rangliste ab 9.Rang'!A:R,18,FALSE)</f>
        <v>#N/A</v>
      </c>
      <c r="AB253" s="51" t="e">
        <f t="shared" si="124"/>
        <v>#N/A</v>
      </c>
    </row>
    <row r="254" spans="1:28" x14ac:dyDescent="0.2">
      <c r="A254" s="10">
        <v>252</v>
      </c>
      <c r="B254" s="49" t="s">
        <v>332</v>
      </c>
      <c r="C254" s="64" t="s">
        <v>481</v>
      </c>
      <c r="D254" s="41">
        <v>83</v>
      </c>
      <c r="E254" s="42" t="s">
        <v>7</v>
      </c>
      <c r="F254" s="51">
        <v>405</v>
      </c>
      <c r="G254" s="51">
        <v>75</v>
      </c>
      <c r="H254" s="51">
        <f t="shared" si="127"/>
        <v>480</v>
      </c>
      <c r="I254" s="53">
        <v>95</v>
      </c>
      <c r="J254" s="52">
        <f t="shared" si="115"/>
        <v>575</v>
      </c>
      <c r="K254" s="53">
        <v>95</v>
      </c>
      <c r="L254" s="52">
        <f t="shared" si="121"/>
        <v>670</v>
      </c>
      <c r="M254" s="53"/>
      <c r="N254" s="52">
        <f t="shared" si="122"/>
        <v>670</v>
      </c>
      <c r="O254" s="53">
        <v>90</v>
      </c>
      <c r="P254" s="52">
        <f t="shared" si="126"/>
        <v>760</v>
      </c>
      <c r="Q254" s="53">
        <v>95</v>
      </c>
      <c r="R254" s="52">
        <f t="shared" si="123"/>
        <v>855</v>
      </c>
      <c r="S254" s="53">
        <v>100</v>
      </c>
      <c r="T254" s="52">
        <v>955</v>
      </c>
      <c r="U254" s="53">
        <v>85</v>
      </c>
      <c r="V254" s="52">
        <v>1040</v>
      </c>
      <c r="W254" s="53">
        <v>85</v>
      </c>
      <c r="X254" s="52">
        <v>1125</v>
      </c>
      <c r="Y254" s="52">
        <v>90</v>
      </c>
      <c r="Z254" s="51">
        <f t="shared" si="103"/>
        <v>1215</v>
      </c>
      <c r="AA254" s="52">
        <f>VLOOKUP(A:A,'Rangliste ab 9.Rang'!A:R,18,FALSE)</f>
        <v>80</v>
      </c>
      <c r="AB254" s="51">
        <f t="shared" si="124"/>
        <v>1295</v>
      </c>
    </row>
    <row r="255" spans="1:28" x14ac:dyDescent="0.2">
      <c r="A255" s="10">
        <v>253</v>
      </c>
      <c r="B255" s="49" t="s">
        <v>100</v>
      </c>
      <c r="C255" s="50" t="s">
        <v>61</v>
      </c>
      <c r="D255" s="41">
        <v>48</v>
      </c>
      <c r="E255" s="42" t="s">
        <v>12</v>
      </c>
      <c r="F255" s="51">
        <v>1325</v>
      </c>
      <c r="G255" s="51">
        <v>50</v>
      </c>
      <c r="H255" s="51">
        <f t="shared" si="127"/>
        <v>1375</v>
      </c>
      <c r="I255" s="53">
        <v>40</v>
      </c>
      <c r="J255" s="52">
        <f t="shared" si="115"/>
        <v>1415</v>
      </c>
      <c r="K255" s="53">
        <v>55</v>
      </c>
      <c r="L255" s="52">
        <f t="shared" si="121"/>
        <v>1470</v>
      </c>
      <c r="M255" s="53">
        <v>45</v>
      </c>
      <c r="N255" s="52">
        <f t="shared" si="122"/>
        <v>1515</v>
      </c>
      <c r="O255" s="53">
        <v>0</v>
      </c>
      <c r="P255" s="52">
        <f t="shared" si="126"/>
        <v>1515</v>
      </c>
      <c r="Q255" s="53">
        <v>0</v>
      </c>
      <c r="R255" s="52">
        <f t="shared" si="123"/>
        <v>1515</v>
      </c>
      <c r="S255" s="53">
        <v>0</v>
      </c>
      <c r="T255" s="52">
        <v>1515</v>
      </c>
      <c r="U255" s="53">
        <v>0</v>
      </c>
      <c r="V255" s="52">
        <v>1515</v>
      </c>
      <c r="W255" s="53">
        <v>0</v>
      </c>
      <c r="X255" s="52">
        <v>1515</v>
      </c>
      <c r="Y255" s="52">
        <v>0</v>
      </c>
      <c r="Z255" s="51">
        <f t="shared" si="103"/>
        <v>1515</v>
      </c>
      <c r="AA255" s="52" t="e">
        <f>VLOOKUP(A:A,'Rangliste ab 9.Rang'!A:R,18,FALSE)</f>
        <v>#N/A</v>
      </c>
      <c r="AB255" s="51" t="e">
        <f t="shared" si="124"/>
        <v>#N/A</v>
      </c>
    </row>
    <row r="256" spans="1:28" x14ac:dyDescent="0.2">
      <c r="A256" s="10">
        <v>255</v>
      </c>
      <c r="B256" s="49" t="s">
        <v>333</v>
      </c>
      <c r="C256" s="50" t="s">
        <v>125</v>
      </c>
      <c r="D256" s="41">
        <v>66</v>
      </c>
      <c r="E256" s="42" t="s">
        <v>44</v>
      </c>
      <c r="F256" s="51">
        <v>915</v>
      </c>
      <c r="G256" s="51">
        <v>70</v>
      </c>
      <c r="H256" s="51">
        <f t="shared" si="127"/>
        <v>985</v>
      </c>
      <c r="I256" s="51">
        <v>70</v>
      </c>
      <c r="J256" s="52">
        <f t="shared" si="115"/>
        <v>1055</v>
      </c>
      <c r="K256" s="51">
        <v>75</v>
      </c>
      <c r="L256" s="52">
        <f t="shared" si="121"/>
        <v>1130</v>
      </c>
      <c r="M256" s="51">
        <v>65</v>
      </c>
      <c r="N256" s="52">
        <f t="shared" si="122"/>
        <v>1195</v>
      </c>
      <c r="O256" s="53">
        <v>75</v>
      </c>
      <c r="P256" s="52">
        <f t="shared" si="126"/>
        <v>1270</v>
      </c>
      <c r="Q256" s="53">
        <v>85</v>
      </c>
      <c r="R256" s="52">
        <f t="shared" si="123"/>
        <v>1355</v>
      </c>
      <c r="S256" s="53">
        <v>70</v>
      </c>
      <c r="T256" s="52">
        <v>1425</v>
      </c>
      <c r="U256" s="53">
        <v>75</v>
      </c>
      <c r="V256" s="52">
        <v>1500</v>
      </c>
      <c r="W256" s="53">
        <v>70</v>
      </c>
      <c r="X256" s="52">
        <v>1570</v>
      </c>
      <c r="Y256" s="52">
        <v>70</v>
      </c>
      <c r="Z256" s="51">
        <f t="shared" si="103"/>
        <v>1640</v>
      </c>
      <c r="AA256" s="52">
        <f>VLOOKUP(A:A,'Rangliste ab 9.Rang'!A:R,18,FALSE)</f>
        <v>60</v>
      </c>
      <c r="AB256" s="51">
        <f t="shared" si="124"/>
        <v>1700</v>
      </c>
    </row>
    <row r="257" spans="1:28" x14ac:dyDescent="0.2">
      <c r="A257" s="10">
        <v>256</v>
      </c>
      <c r="B257" s="49" t="s">
        <v>126</v>
      </c>
      <c r="C257" s="50" t="s">
        <v>127</v>
      </c>
      <c r="D257" s="41">
        <v>51</v>
      </c>
      <c r="E257" s="42" t="s">
        <v>44</v>
      </c>
      <c r="F257" s="51">
        <v>2260</v>
      </c>
      <c r="G257" s="51">
        <v>70</v>
      </c>
      <c r="H257" s="51">
        <f t="shared" si="127"/>
        <v>2330</v>
      </c>
      <c r="I257" s="51">
        <v>60</v>
      </c>
      <c r="J257" s="52">
        <f t="shared" si="115"/>
        <v>2390</v>
      </c>
      <c r="K257" s="51">
        <v>65</v>
      </c>
      <c r="L257" s="52">
        <f t="shared" si="121"/>
        <v>2455</v>
      </c>
      <c r="M257" s="51">
        <v>65</v>
      </c>
      <c r="N257" s="52">
        <f t="shared" si="122"/>
        <v>2520</v>
      </c>
      <c r="O257" s="53">
        <v>70</v>
      </c>
      <c r="P257" s="52">
        <f t="shared" si="126"/>
        <v>2590</v>
      </c>
      <c r="Q257" s="53">
        <v>0</v>
      </c>
      <c r="R257" s="52">
        <f t="shared" si="123"/>
        <v>2590</v>
      </c>
      <c r="S257" s="53">
        <v>0</v>
      </c>
      <c r="T257" s="52">
        <v>2590</v>
      </c>
      <c r="U257" s="53">
        <v>0</v>
      </c>
      <c r="V257" s="52">
        <v>2590</v>
      </c>
      <c r="W257" s="53">
        <v>0</v>
      </c>
      <c r="X257" s="52">
        <v>2590</v>
      </c>
      <c r="Y257" s="52">
        <v>0</v>
      </c>
      <c r="Z257" s="51">
        <f t="shared" si="103"/>
        <v>2590</v>
      </c>
      <c r="AA257" s="52" t="e">
        <f>VLOOKUP(A:A,'Rangliste ab 9.Rang'!A:R,18,FALSE)</f>
        <v>#N/A</v>
      </c>
      <c r="AB257" s="51" t="e">
        <f t="shared" si="124"/>
        <v>#N/A</v>
      </c>
    </row>
    <row r="258" spans="1:28" x14ac:dyDescent="0.2">
      <c r="A258" s="10">
        <v>257</v>
      </c>
      <c r="B258" s="49" t="s">
        <v>334</v>
      </c>
      <c r="C258" s="50" t="s">
        <v>147</v>
      </c>
      <c r="D258" s="41">
        <v>66</v>
      </c>
      <c r="E258" s="42" t="s">
        <v>146</v>
      </c>
      <c r="F258" s="51">
        <v>1310</v>
      </c>
      <c r="G258" s="51">
        <v>90</v>
      </c>
      <c r="H258" s="51">
        <f t="shared" si="127"/>
        <v>1400</v>
      </c>
      <c r="I258" s="51">
        <v>80</v>
      </c>
      <c r="J258" s="52">
        <f t="shared" si="115"/>
        <v>1480</v>
      </c>
      <c r="K258" s="51">
        <v>85</v>
      </c>
      <c r="L258" s="52">
        <f t="shared" si="121"/>
        <v>1565</v>
      </c>
      <c r="M258" s="51"/>
      <c r="N258" s="52">
        <f t="shared" si="122"/>
        <v>1565</v>
      </c>
      <c r="O258" s="53">
        <v>0</v>
      </c>
      <c r="P258" s="52">
        <f t="shared" si="126"/>
        <v>1565</v>
      </c>
      <c r="Q258" s="53">
        <v>0</v>
      </c>
      <c r="R258" s="52">
        <f t="shared" si="123"/>
        <v>1565</v>
      </c>
      <c r="S258" s="53">
        <v>0</v>
      </c>
      <c r="T258" s="52">
        <v>1565</v>
      </c>
      <c r="U258" s="53">
        <v>0</v>
      </c>
      <c r="V258" s="52">
        <v>1565</v>
      </c>
      <c r="W258" s="53">
        <v>0</v>
      </c>
      <c r="X258" s="52">
        <v>1565</v>
      </c>
      <c r="Y258" s="52">
        <v>0</v>
      </c>
      <c r="Z258" s="51">
        <f t="shared" si="103"/>
        <v>1565</v>
      </c>
      <c r="AA258" s="52" t="e">
        <f>VLOOKUP(A:A,'Rangliste ab 9.Rang'!A:R,18,FALSE)</f>
        <v>#N/A</v>
      </c>
      <c r="AB258" s="51" t="e">
        <f t="shared" si="124"/>
        <v>#N/A</v>
      </c>
    </row>
    <row r="259" spans="1:28" x14ac:dyDescent="0.2">
      <c r="A259" s="10">
        <v>258</v>
      </c>
      <c r="B259" s="49" t="s">
        <v>128</v>
      </c>
      <c r="C259" s="50" t="s">
        <v>59</v>
      </c>
      <c r="D259" s="41">
        <v>53</v>
      </c>
      <c r="E259" s="42" t="s">
        <v>44</v>
      </c>
      <c r="F259" s="51">
        <v>560</v>
      </c>
      <c r="G259" s="51">
        <v>75</v>
      </c>
      <c r="H259" s="51">
        <f t="shared" si="127"/>
        <v>635</v>
      </c>
      <c r="I259" s="51">
        <v>90</v>
      </c>
      <c r="J259" s="52">
        <f t="shared" si="115"/>
        <v>725</v>
      </c>
      <c r="K259" s="51">
        <v>60</v>
      </c>
      <c r="L259" s="52">
        <f t="shared" si="121"/>
        <v>785</v>
      </c>
      <c r="M259" s="51">
        <v>80</v>
      </c>
      <c r="N259" s="52">
        <f t="shared" si="122"/>
        <v>865</v>
      </c>
      <c r="O259" s="53">
        <v>75</v>
      </c>
      <c r="P259" s="52">
        <f t="shared" si="126"/>
        <v>940</v>
      </c>
      <c r="Q259" s="53">
        <v>85</v>
      </c>
      <c r="R259" s="52">
        <f t="shared" si="123"/>
        <v>1025</v>
      </c>
      <c r="S259" s="53">
        <v>0</v>
      </c>
      <c r="T259" s="52">
        <v>1025</v>
      </c>
      <c r="U259" s="53">
        <v>0</v>
      </c>
      <c r="V259" s="52">
        <v>1025</v>
      </c>
      <c r="W259" s="53">
        <v>50</v>
      </c>
      <c r="X259" s="52">
        <v>1075</v>
      </c>
      <c r="Y259" s="52">
        <v>0</v>
      </c>
      <c r="Z259" s="51">
        <f t="shared" si="103"/>
        <v>1075</v>
      </c>
      <c r="AA259" s="52" t="e">
        <f>VLOOKUP(A:A,'Rangliste ab 9.Rang'!A:R,18,FALSE)</f>
        <v>#N/A</v>
      </c>
      <c r="AB259" s="51" t="e">
        <f t="shared" si="124"/>
        <v>#N/A</v>
      </c>
    </row>
    <row r="260" spans="1:28" x14ac:dyDescent="0.2">
      <c r="A260" s="10">
        <v>259</v>
      </c>
      <c r="B260" s="49" t="s">
        <v>101</v>
      </c>
      <c r="C260" s="50" t="s">
        <v>91</v>
      </c>
      <c r="D260" s="41">
        <v>36</v>
      </c>
      <c r="E260" s="42" t="s">
        <v>12</v>
      </c>
      <c r="F260" s="51">
        <v>2895</v>
      </c>
      <c r="G260" s="52">
        <v>75</v>
      </c>
      <c r="H260" s="51">
        <f t="shared" si="127"/>
        <v>2970</v>
      </c>
      <c r="I260" s="51">
        <v>70</v>
      </c>
      <c r="J260" s="52">
        <f t="shared" si="115"/>
        <v>3040</v>
      </c>
      <c r="K260" s="51">
        <v>95</v>
      </c>
      <c r="L260" s="52">
        <f t="shared" si="121"/>
        <v>3135</v>
      </c>
      <c r="M260" s="51">
        <v>60</v>
      </c>
      <c r="N260" s="52">
        <f t="shared" si="122"/>
        <v>3195</v>
      </c>
      <c r="O260" s="53">
        <v>90</v>
      </c>
      <c r="P260" s="52">
        <f t="shared" si="126"/>
        <v>3285</v>
      </c>
      <c r="Q260" s="53">
        <v>70</v>
      </c>
      <c r="R260" s="52">
        <f t="shared" si="123"/>
        <v>3355</v>
      </c>
      <c r="S260" s="53">
        <v>85</v>
      </c>
      <c r="T260" s="52">
        <v>3440</v>
      </c>
      <c r="U260" s="53">
        <v>65</v>
      </c>
      <c r="V260" s="52">
        <v>3505</v>
      </c>
      <c r="W260" s="53">
        <v>70</v>
      </c>
      <c r="X260" s="52">
        <v>3575</v>
      </c>
      <c r="Y260" s="52">
        <v>80</v>
      </c>
      <c r="Z260" s="51">
        <f t="shared" si="103"/>
        <v>3655</v>
      </c>
      <c r="AA260" s="52">
        <f>VLOOKUP(A:A,'Rangliste ab 9.Rang'!A:R,18,FALSE)</f>
        <v>90</v>
      </c>
      <c r="AB260" s="51">
        <f t="shared" si="124"/>
        <v>3745</v>
      </c>
    </row>
    <row r="261" spans="1:28" x14ac:dyDescent="0.2">
      <c r="A261" s="10">
        <v>260</v>
      </c>
      <c r="B261" s="49" t="s">
        <v>29</v>
      </c>
      <c r="C261" s="50" t="s">
        <v>91</v>
      </c>
      <c r="D261" s="41">
        <v>61</v>
      </c>
      <c r="E261" s="42" t="s">
        <v>12</v>
      </c>
      <c r="F261" s="51">
        <v>1530</v>
      </c>
      <c r="G261" s="51">
        <v>75</v>
      </c>
      <c r="H261" s="51">
        <f t="shared" si="127"/>
        <v>1605</v>
      </c>
      <c r="I261" s="51">
        <v>90</v>
      </c>
      <c r="J261" s="52">
        <f t="shared" si="115"/>
        <v>1695</v>
      </c>
      <c r="K261" s="51">
        <v>85</v>
      </c>
      <c r="L261" s="52">
        <f t="shared" si="121"/>
        <v>1780</v>
      </c>
      <c r="M261" s="51">
        <v>75</v>
      </c>
      <c r="N261" s="52">
        <f t="shared" si="122"/>
        <v>1855</v>
      </c>
      <c r="O261" s="53">
        <v>85</v>
      </c>
      <c r="P261" s="52">
        <f t="shared" si="126"/>
        <v>1940</v>
      </c>
      <c r="Q261" s="53">
        <v>60</v>
      </c>
      <c r="R261" s="52">
        <f t="shared" si="123"/>
        <v>2000</v>
      </c>
      <c r="S261" s="53">
        <v>65</v>
      </c>
      <c r="T261" s="52">
        <v>2065</v>
      </c>
      <c r="U261" s="53">
        <v>70</v>
      </c>
      <c r="V261" s="52">
        <v>2135</v>
      </c>
      <c r="W261" s="53">
        <v>65</v>
      </c>
      <c r="X261" s="52">
        <v>2200</v>
      </c>
      <c r="Y261" s="52">
        <v>80</v>
      </c>
      <c r="Z261" s="51">
        <f t="shared" si="103"/>
        <v>2280</v>
      </c>
      <c r="AA261" s="52" t="e">
        <f>VLOOKUP(A:A,'Rangliste ab 9.Rang'!A:R,18,FALSE)</f>
        <v>#N/A</v>
      </c>
      <c r="AB261" s="51" t="e">
        <f t="shared" si="124"/>
        <v>#N/A</v>
      </c>
    </row>
    <row r="262" spans="1:28" x14ac:dyDescent="0.2">
      <c r="A262" s="10">
        <v>261</v>
      </c>
      <c r="B262" s="49" t="s">
        <v>176</v>
      </c>
      <c r="C262" s="50" t="s">
        <v>177</v>
      </c>
      <c r="D262" s="41">
        <v>86</v>
      </c>
      <c r="E262" s="42" t="s">
        <v>44</v>
      </c>
      <c r="F262" s="51">
        <v>0</v>
      </c>
      <c r="G262" s="51">
        <v>90</v>
      </c>
      <c r="H262" s="51">
        <v>90</v>
      </c>
      <c r="I262" s="51">
        <v>90</v>
      </c>
      <c r="J262" s="52">
        <f t="shared" si="115"/>
        <v>180</v>
      </c>
      <c r="K262" s="51"/>
      <c r="L262" s="52">
        <f t="shared" si="121"/>
        <v>180</v>
      </c>
      <c r="M262" s="51">
        <v>100</v>
      </c>
      <c r="N262" s="52">
        <f t="shared" si="122"/>
        <v>280</v>
      </c>
      <c r="O262" s="53">
        <v>100</v>
      </c>
      <c r="P262" s="52">
        <f t="shared" si="126"/>
        <v>380</v>
      </c>
      <c r="Q262" s="53">
        <v>100</v>
      </c>
      <c r="R262" s="52">
        <f t="shared" si="123"/>
        <v>480</v>
      </c>
      <c r="S262" s="53">
        <v>100</v>
      </c>
      <c r="T262" s="52">
        <v>580</v>
      </c>
      <c r="U262" s="53">
        <v>0</v>
      </c>
      <c r="V262" s="52">
        <v>580</v>
      </c>
      <c r="W262" s="53">
        <v>0</v>
      </c>
      <c r="X262" s="52">
        <v>580</v>
      </c>
      <c r="Y262" s="52">
        <v>0</v>
      </c>
      <c r="Z262" s="51">
        <f t="shared" si="103"/>
        <v>580</v>
      </c>
      <c r="AA262" s="52" t="e">
        <f>VLOOKUP(A:A,'Rangliste ab 9.Rang'!A:R,18,FALSE)</f>
        <v>#N/A</v>
      </c>
      <c r="AB262" s="51" t="e">
        <f t="shared" si="124"/>
        <v>#N/A</v>
      </c>
    </row>
    <row r="263" spans="1:28" x14ac:dyDescent="0.2">
      <c r="A263" s="10">
        <v>289</v>
      </c>
      <c r="B263" s="49" t="s">
        <v>362</v>
      </c>
      <c r="C263" s="50" t="s">
        <v>363</v>
      </c>
      <c r="D263" s="41">
        <v>78</v>
      </c>
      <c r="E263" s="42" t="s">
        <v>31</v>
      </c>
      <c r="F263" s="51"/>
      <c r="G263" s="51"/>
      <c r="H263" s="51"/>
      <c r="I263" s="51"/>
      <c r="J263" s="52"/>
      <c r="K263" s="51"/>
      <c r="L263" s="52"/>
      <c r="M263" s="51"/>
      <c r="N263" s="52">
        <v>0</v>
      </c>
      <c r="O263" s="53">
        <v>25</v>
      </c>
      <c r="P263" s="52">
        <f t="shared" ref="P263" si="128">SUM(N263:O263)</f>
        <v>25</v>
      </c>
      <c r="Q263" s="53">
        <v>0</v>
      </c>
      <c r="R263" s="52">
        <f t="shared" si="123"/>
        <v>25</v>
      </c>
      <c r="S263" s="53">
        <v>0</v>
      </c>
      <c r="T263" s="52">
        <v>25</v>
      </c>
      <c r="U263" s="53">
        <v>0</v>
      </c>
      <c r="V263" s="52">
        <v>25</v>
      </c>
      <c r="W263" s="53">
        <v>0</v>
      </c>
      <c r="X263" s="52">
        <v>25</v>
      </c>
      <c r="Y263" s="52">
        <v>0</v>
      </c>
      <c r="Z263" s="51">
        <f t="shared" si="103"/>
        <v>25</v>
      </c>
      <c r="AA263" s="52" t="e">
        <f>VLOOKUP(A:A,'Rangliste ab 9.Rang'!A:R,18,FALSE)</f>
        <v>#N/A</v>
      </c>
      <c r="AB263" s="51" t="e">
        <f t="shared" si="124"/>
        <v>#N/A</v>
      </c>
    </row>
    <row r="264" spans="1:28" x14ac:dyDescent="0.2">
      <c r="A264" s="10">
        <v>262</v>
      </c>
      <c r="B264" s="49" t="s">
        <v>335</v>
      </c>
      <c r="C264" s="50" t="s">
        <v>241</v>
      </c>
      <c r="D264" s="41">
        <v>86</v>
      </c>
      <c r="E264" s="42"/>
      <c r="F264" s="51">
        <v>205</v>
      </c>
      <c r="G264" s="51">
        <v>75</v>
      </c>
      <c r="H264" s="51">
        <f>SUM(F264:G264)</f>
        <v>280</v>
      </c>
      <c r="I264" s="51">
        <v>75</v>
      </c>
      <c r="J264" s="52">
        <f t="shared" si="115"/>
        <v>355</v>
      </c>
      <c r="K264" s="51">
        <v>80</v>
      </c>
      <c r="L264" s="52">
        <f t="shared" si="121"/>
        <v>435</v>
      </c>
      <c r="M264" s="51"/>
      <c r="N264" s="52">
        <f t="shared" si="122"/>
        <v>435</v>
      </c>
      <c r="O264" s="53">
        <v>0</v>
      </c>
      <c r="P264" s="52">
        <f t="shared" si="126"/>
        <v>435</v>
      </c>
      <c r="Q264" s="53">
        <v>0</v>
      </c>
      <c r="R264" s="52">
        <f t="shared" si="123"/>
        <v>435</v>
      </c>
      <c r="S264" s="53">
        <v>0</v>
      </c>
      <c r="T264" s="52">
        <v>435</v>
      </c>
      <c r="U264" s="53">
        <v>0</v>
      </c>
      <c r="V264" s="52">
        <v>435</v>
      </c>
      <c r="W264" s="53">
        <v>0</v>
      </c>
      <c r="X264" s="52">
        <v>435</v>
      </c>
      <c r="Y264" s="52">
        <v>0</v>
      </c>
      <c r="Z264" s="51">
        <f t="shared" si="103"/>
        <v>435</v>
      </c>
      <c r="AA264" s="52" t="e">
        <f>VLOOKUP(A:A,'Rangliste ab 9.Rang'!A:R,18,FALSE)</f>
        <v>#N/A</v>
      </c>
      <c r="AB264" s="51" t="e">
        <f t="shared" si="124"/>
        <v>#N/A</v>
      </c>
    </row>
    <row r="265" spans="1:28" x14ac:dyDescent="0.2">
      <c r="A265" s="10">
        <v>263</v>
      </c>
      <c r="B265" s="49" t="s">
        <v>166</v>
      </c>
      <c r="C265" s="50" t="s">
        <v>167</v>
      </c>
      <c r="D265" s="41">
        <v>90</v>
      </c>
      <c r="E265" s="42" t="s">
        <v>7</v>
      </c>
      <c r="F265" s="51"/>
      <c r="G265" s="51"/>
      <c r="H265" s="51"/>
      <c r="I265" s="51"/>
      <c r="J265" s="52"/>
      <c r="K265" s="51">
        <v>60</v>
      </c>
      <c r="L265" s="52">
        <f t="shared" si="121"/>
        <v>60</v>
      </c>
      <c r="M265" s="51">
        <v>65</v>
      </c>
      <c r="N265" s="52">
        <f t="shared" si="122"/>
        <v>125</v>
      </c>
      <c r="O265" s="53">
        <v>0</v>
      </c>
      <c r="P265" s="52">
        <f t="shared" si="126"/>
        <v>125</v>
      </c>
      <c r="Q265" s="53">
        <v>0</v>
      </c>
      <c r="R265" s="52">
        <f t="shared" si="123"/>
        <v>125</v>
      </c>
      <c r="S265" s="53">
        <v>0</v>
      </c>
      <c r="T265" s="52">
        <v>125</v>
      </c>
      <c r="U265" s="53">
        <v>0</v>
      </c>
      <c r="V265" s="52">
        <v>125</v>
      </c>
      <c r="W265" s="53">
        <v>0</v>
      </c>
      <c r="X265" s="52">
        <v>125</v>
      </c>
      <c r="Y265" s="52">
        <v>0</v>
      </c>
      <c r="Z265" s="51">
        <f t="shared" si="103"/>
        <v>125</v>
      </c>
      <c r="AA265" s="52" t="e">
        <f>VLOOKUP(A:A,'Rangliste ab 9.Rang'!A:R,18,FALSE)</f>
        <v>#N/A</v>
      </c>
      <c r="AB265" s="51" t="e">
        <f t="shared" si="124"/>
        <v>#N/A</v>
      </c>
    </row>
    <row r="266" spans="1:28" x14ac:dyDescent="0.2">
      <c r="A266" s="10">
        <v>266</v>
      </c>
      <c r="B266" s="49" t="s">
        <v>38</v>
      </c>
      <c r="C266" s="50" t="s">
        <v>168</v>
      </c>
      <c r="D266" s="41">
        <v>52</v>
      </c>
      <c r="E266" s="42" t="s">
        <v>31</v>
      </c>
      <c r="F266" s="51">
        <v>1335</v>
      </c>
      <c r="G266" s="51">
        <v>80</v>
      </c>
      <c r="H266" s="51">
        <f>SUM(F266:G266)</f>
        <v>1415</v>
      </c>
      <c r="I266" s="53">
        <v>70</v>
      </c>
      <c r="J266" s="52">
        <f t="shared" si="115"/>
        <v>1485</v>
      </c>
      <c r="K266" s="53">
        <v>70</v>
      </c>
      <c r="L266" s="52">
        <f t="shared" si="121"/>
        <v>1555</v>
      </c>
      <c r="M266" s="53">
        <v>75</v>
      </c>
      <c r="N266" s="52">
        <f t="shared" si="122"/>
        <v>1630</v>
      </c>
      <c r="O266" s="53">
        <v>60</v>
      </c>
      <c r="P266" s="52">
        <f t="shared" si="126"/>
        <v>1690</v>
      </c>
      <c r="Q266" s="53">
        <v>0</v>
      </c>
      <c r="R266" s="52">
        <f t="shared" si="123"/>
        <v>1690</v>
      </c>
      <c r="S266" s="53">
        <v>0</v>
      </c>
      <c r="T266" s="52">
        <v>2690</v>
      </c>
      <c r="U266" s="53">
        <v>0</v>
      </c>
      <c r="V266" s="52">
        <v>2690</v>
      </c>
      <c r="W266" s="53">
        <v>0</v>
      </c>
      <c r="X266" s="52">
        <v>2690</v>
      </c>
      <c r="Y266" s="52">
        <v>0</v>
      </c>
      <c r="Z266" s="51">
        <f t="shared" si="103"/>
        <v>2690</v>
      </c>
      <c r="AA266" s="52" t="e">
        <f>VLOOKUP(A:A,'Rangliste ab 9.Rang'!A:R,18,FALSE)</f>
        <v>#N/A</v>
      </c>
      <c r="AB266" s="51" t="e">
        <f t="shared" si="124"/>
        <v>#N/A</v>
      </c>
    </row>
    <row r="267" spans="1:28" x14ac:dyDescent="0.2">
      <c r="A267" s="10">
        <v>267</v>
      </c>
      <c r="B267" s="49" t="s">
        <v>56</v>
      </c>
      <c r="C267" s="50" t="s">
        <v>57</v>
      </c>
      <c r="D267" s="41">
        <v>64</v>
      </c>
      <c r="E267" s="42" t="s">
        <v>44</v>
      </c>
      <c r="F267" s="51">
        <v>1720</v>
      </c>
      <c r="G267" s="51">
        <v>85</v>
      </c>
      <c r="H267" s="51">
        <f>SUM(F267:G267)</f>
        <v>1805</v>
      </c>
      <c r="I267" s="53">
        <v>85</v>
      </c>
      <c r="J267" s="52">
        <f t="shared" si="115"/>
        <v>1890</v>
      </c>
      <c r="K267" s="53">
        <v>95</v>
      </c>
      <c r="L267" s="52">
        <f t="shared" si="121"/>
        <v>1985</v>
      </c>
      <c r="M267" s="53">
        <v>95</v>
      </c>
      <c r="N267" s="52">
        <f t="shared" si="122"/>
        <v>2080</v>
      </c>
      <c r="O267" s="53">
        <v>80</v>
      </c>
      <c r="P267" s="52">
        <f t="shared" si="126"/>
        <v>2160</v>
      </c>
      <c r="Q267" s="53">
        <v>90</v>
      </c>
      <c r="R267" s="52">
        <f t="shared" si="123"/>
        <v>2250</v>
      </c>
      <c r="S267" s="53">
        <v>80</v>
      </c>
      <c r="T267" s="52">
        <v>2330</v>
      </c>
      <c r="U267" s="53">
        <v>80</v>
      </c>
      <c r="V267" s="52">
        <v>2410</v>
      </c>
      <c r="W267" s="53">
        <v>70</v>
      </c>
      <c r="X267" s="52">
        <v>2480</v>
      </c>
      <c r="Y267" s="52">
        <v>85</v>
      </c>
      <c r="Z267" s="51">
        <f t="shared" si="103"/>
        <v>2565</v>
      </c>
      <c r="AA267" s="52">
        <f>VLOOKUP(A:A,'Rangliste ab 9.Rang'!A:R,18,FALSE)</f>
        <v>80</v>
      </c>
      <c r="AB267" s="51">
        <f t="shared" si="124"/>
        <v>2645</v>
      </c>
    </row>
    <row r="268" spans="1:28" x14ac:dyDescent="0.2">
      <c r="B268" s="54"/>
      <c r="C268" s="48"/>
      <c r="D268" s="45"/>
      <c r="E268" s="46"/>
      <c r="F268" s="57"/>
      <c r="G268" s="55"/>
      <c r="H268" s="57"/>
      <c r="I268" s="58"/>
      <c r="J268" s="56"/>
      <c r="K268" s="58"/>
      <c r="L268" s="56"/>
      <c r="M268" s="58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</row>
    <row r="269" spans="1:28" ht="15.75" x14ac:dyDescent="0.25">
      <c r="B269" s="9" t="s">
        <v>336</v>
      </c>
      <c r="C269" s="35"/>
      <c r="D269" s="36"/>
      <c r="E269" s="37"/>
      <c r="F269" s="57"/>
      <c r="G269" s="55"/>
      <c r="H269" s="57"/>
      <c r="I269" s="58"/>
      <c r="J269" s="56"/>
      <c r="K269" s="58"/>
      <c r="L269" s="56"/>
      <c r="M269" s="58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</row>
    <row r="270" spans="1:28" ht="15.75" x14ac:dyDescent="0.25">
      <c r="B270" s="9"/>
      <c r="C270" s="35"/>
      <c r="D270" s="36"/>
      <c r="E270" s="37"/>
      <c r="F270" s="57"/>
      <c r="G270" s="55"/>
      <c r="H270" s="57"/>
      <c r="I270" s="58"/>
      <c r="J270" s="56"/>
      <c r="K270" s="58"/>
      <c r="L270" s="56"/>
      <c r="M270" s="58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</row>
    <row r="271" spans="1:28" ht="15.75" x14ac:dyDescent="0.25">
      <c r="B271" s="9" t="s">
        <v>337</v>
      </c>
      <c r="C271" s="35"/>
      <c r="D271" s="36"/>
      <c r="E271" s="37"/>
      <c r="F271" s="57"/>
      <c r="G271" s="55"/>
      <c r="H271" s="57"/>
      <c r="I271" s="58"/>
      <c r="J271" s="56"/>
      <c r="K271" s="58"/>
      <c r="L271" s="56"/>
      <c r="M271" s="58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</row>
    <row r="272" spans="1:28" ht="15.75" x14ac:dyDescent="0.25">
      <c r="B272" s="9"/>
      <c r="C272" s="35"/>
      <c r="D272" s="36"/>
      <c r="E272" s="37"/>
      <c r="F272" s="57"/>
      <c r="G272" s="55"/>
      <c r="H272" s="57"/>
      <c r="I272" s="58"/>
      <c r="J272" s="56"/>
      <c r="K272" s="58"/>
      <c r="L272" s="56"/>
      <c r="M272" s="58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</row>
    <row r="273" spans="1:28" ht="15.75" x14ac:dyDescent="0.25">
      <c r="B273" s="9" t="s">
        <v>338</v>
      </c>
      <c r="C273" s="35"/>
      <c r="D273" s="36"/>
      <c r="E273" s="37"/>
      <c r="F273" s="57"/>
      <c r="G273" s="57"/>
      <c r="H273" s="57"/>
      <c r="I273" s="58"/>
      <c r="J273" s="56"/>
      <c r="K273" s="58"/>
      <c r="L273" s="56"/>
      <c r="M273" s="58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</row>
    <row r="274" spans="1:28" x14ac:dyDescent="0.2">
      <c r="A274" s="10">
        <v>281</v>
      </c>
      <c r="B274" s="49" t="s">
        <v>350</v>
      </c>
      <c r="C274" s="50" t="s">
        <v>351</v>
      </c>
      <c r="D274" s="41">
        <v>56</v>
      </c>
      <c r="E274" s="42" t="s">
        <v>44</v>
      </c>
      <c r="F274" s="51">
        <v>60</v>
      </c>
      <c r="G274" s="51"/>
      <c r="H274" s="51">
        <v>60</v>
      </c>
      <c r="I274" s="53"/>
      <c r="J274" s="52">
        <v>60</v>
      </c>
      <c r="K274" s="53">
        <v>80</v>
      </c>
      <c r="L274" s="52">
        <v>140</v>
      </c>
      <c r="M274" s="53">
        <v>85</v>
      </c>
      <c r="N274" s="52">
        <v>225</v>
      </c>
      <c r="O274" s="53">
        <v>60</v>
      </c>
      <c r="P274" s="52">
        <f>SUM(N274:O274)</f>
        <v>285</v>
      </c>
      <c r="Q274" s="53">
        <v>70</v>
      </c>
      <c r="R274" s="52">
        <f t="shared" ref="R274:R284" si="129">SUM(P274:Q274)</f>
        <v>355</v>
      </c>
      <c r="S274" s="53">
        <v>0</v>
      </c>
      <c r="T274" s="52">
        <v>355</v>
      </c>
      <c r="U274" s="53">
        <v>0</v>
      </c>
      <c r="V274" s="52">
        <v>355</v>
      </c>
      <c r="W274" s="53">
        <v>0</v>
      </c>
      <c r="X274" s="52">
        <v>355</v>
      </c>
      <c r="Y274" s="52">
        <v>0</v>
      </c>
      <c r="Z274" s="51">
        <f t="shared" si="103"/>
        <v>355</v>
      </c>
      <c r="AA274" s="52" t="e">
        <f>VLOOKUP(A:A,'Rangliste ab 9.Rang'!A:R,18,FALSE)</f>
        <v>#N/A</v>
      </c>
      <c r="AB274" s="51" t="e">
        <f t="shared" ref="AB274:AB284" si="130">SUM(Z274:AA274)</f>
        <v>#N/A</v>
      </c>
    </row>
    <row r="275" spans="1:28" x14ac:dyDescent="0.2">
      <c r="A275" s="10">
        <v>271</v>
      </c>
      <c r="B275" s="49" t="s">
        <v>129</v>
      </c>
      <c r="C275" s="64" t="s">
        <v>438</v>
      </c>
      <c r="D275" s="41">
        <v>77</v>
      </c>
      <c r="E275" s="42" t="s">
        <v>44</v>
      </c>
      <c r="F275" s="51"/>
      <c r="G275" s="51"/>
      <c r="H275" s="51"/>
      <c r="I275" s="53"/>
      <c r="J275" s="52"/>
      <c r="K275" s="53">
        <v>25</v>
      </c>
      <c r="L275" s="52">
        <f t="shared" ref="L275:L284" si="131">SUM(J275:K275)</f>
        <v>25</v>
      </c>
      <c r="M275" s="53">
        <v>30</v>
      </c>
      <c r="N275" s="52">
        <f t="shared" ref="N275:N284" si="132">SUM(L275:M275)</f>
        <v>55</v>
      </c>
      <c r="O275" s="53">
        <v>50</v>
      </c>
      <c r="P275" s="52">
        <f>SUM(N275:O275)</f>
        <v>105</v>
      </c>
      <c r="Q275" s="53">
        <v>0</v>
      </c>
      <c r="R275" s="52">
        <f t="shared" si="129"/>
        <v>105</v>
      </c>
      <c r="S275" s="53">
        <v>0</v>
      </c>
      <c r="T275" s="52">
        <v>105</v>
      </c>
      <c r="U275" s="53">
        <v>0</v>
      </c>
      <c r="V275" s="52">
        <v>105</v>
      </c>
      <c r="W275" s="53">
        <v>0</v>
      </c>
      <c r="X275" s="52">
        <v>105</v>
      </c>
      <c r="Y275" s="52">
        <v>0</v>
      </c>
      <c r="Z275" s="51">
        <f t="shared" si="103"/>
        <v>105</v>
      </c>
      <c r="AA275" s="52" t="e">
        <f>VLOOKUP(A:A,'Rangliste ab 9.Rang'!A:R,18,FALSE)</f>
        <v>#N/A</v>
      </c>
      <c r="AB275" s="51" t="e">
        <f t="shared" si="130"/>
        <v>#N/A</v>
      </c>
    </row>
    <row r="276" spans="1:28" x14ac:dyDescent="0.2">
      <c r="A276" s="10">
        <v>309</v>
      </c>
      <c r="B276" s="49" t="s">
        <v>400</v>
      </c>
      <c r="C276" s="50" t="s">
        <v>222</v>
      </c>
      <c r="D276" s="41">
        <v>90</v>
      </c>
      <c r="E276" s="42" t="s">
        <v>7</v>
      </c>
      <c r="F276" s="51"/>
      <c r="G276" s="51"/>
      <c r="H276" s="51"/>
      <c r="I276" s="53"/>
      <c r="J276" s="52"/>
      <c r="K276" s="53"/>
      <c r="L276" s="52"/>
      <c r="M276" s="53"/>
      <c r="N276" s="52"/>
      <c r="O276" s="53"/>
      <c r="P276" s="52"/>
      <c r="Q276" s="53"/>
      <c r="R276" s="52">
        <v>0</v>
      </c>
      <c r="S276" s="53">
        <v>0</v>
      </c>
      <c r="T276" s="52">
        <v>0</v>
      </c>
      <c r="U276" s="53">
        <v>0</v>
      </c>
      <c r="V276" s="52">
        <v>0</v>
      </c>
      <c r="W276" s="53">
        <v>0</v>
      </c>
      <c r="X276" s="52">
        <v>0</v>
      </c>
      <c r="Y276" s="52">
        <v>0</v>
      </c>
      <c r="Z276" s="51">
        <f t="shared" si="103"/>
        <v>0</v>
      </c>
      <c r="AA276" s="52" t="e">
        <f>VLOOKUP(A:A,'Rangliste ab 9.Rang'!A:R,18,FALSE)</f>
        <v>#N/A</v>
      </c>
      <c r="AB276" s="51" t="e">
        <f t="shared" si="130"/>
        <v>#N/A</v>
      </c>
    </row>
    <row r="277" spans="1:28" x14ac:dyDescent="0.2">
      <c r="A277" s="10">
        <v>337</v>
      </c>
      <c r="B277" s="59" t="s">
        <v>449</v>
      </c>
      <c r="C277" s="64" t="s">
        <v>421</v>
      </c>
      <c r="D277" s="41">
        <v>73</v>
      </c>
      <c r="E277" s="42" t="s">
        <v>44</v>
      </c>
      <c r="F277" s="51"/>
      <c r="G277" s="51"/>
      <c r="H277" s="51"/>
      <c r="I277" s="53"/>
      <c r="J277" s="52"/>
      <c r="K277" s="53"/>
      <c r="L277" s="52"/>
      <c r="M277" s="53"/>
      <c r="N277" s="52"/>
      <c r="O277" s="53"/>
      <c r="P277" s="52"/>
      <c r="Q277" s="53"/>
      <c r="R277" s="52"/>
      <c r="S277" s="53"/>
      <c r="T277" s="52"/>
      <c r="U277" s="53"/>
      <c r="V277" s="52"/>
      <c r="W277" s="53"/>
      <c r="X277" s="52"/>
      <c r="Y277" s="52">
        <v>95</v>
      </c>
      <c r="Z277" s="51">
        <f t="shared" ref="Z277" si="133">SUM(X277:Y277)</f>
        <v>95</v>
      </c>
      <c r="AA277" s="52" t="e">
        <f>VLOOKUP(A:A,'Rangliste ab 9.Rang'!A:R,18,FALSE)</f>
        <v>#N/A</v>
      </c>
      <c r="AB277" s="51" t="e">
        <f t="shared" si="130"/>
        <v>#N/A</v>
      </c>
    </row>
    <row r="278" spans="1:28" x14ac:dyDescent="0.2">
      <c r="A278" s="10">
        <v>324</v>
      </c>
      <c r="B278" s="49" t="s">
        <v>427</v>
      </c>
      <c r="C278" s="50" t="s">
        <v>222</v>
      </c>
      <c r="D278" s="41">
        <v>95</v>
      </c>
      <c r="E278" s="42" t="s">
        <v>7</v>
      </c>
      <c r="F278" s="51"/>
      <c r="G278" s="51"/>
      <c r="H278" s="51"/>
      <c r="I278" s="53"/>
      <c r="J278" s="52"/>
      <c r="K278" s="53"/>
      <c r="L278" s="52"/>
      <c r="M278" s="53"/>
      <c r="N278" s="52"/>
      <c r="O278" s="53"/>
      <c r="P278" s="52"/>
      <c r="Q278" s="53"/>
      <c r="R278" s="52"/>
      <c r="S278" s="53"/>
      <c r="T278" s="52"/>
      <c r="U278" s="53"/>
      <c r="V278" s="52">
        <v>0</v>
      </c>
      <c r="W278" s="53">
        <v>50</v>
      </c>
      <c r="X278" s="52">
        <v>50</v>
      </c>
      <c r="Y278" s="52">
        <v>0</v>
      </c>
      <c r="Z278" s="51">
        <f t="shared" si="103"/>
        <v>50</v>
      </c>
      <c r="AA278" s="52">
        <f>VLOOKUP(A:A,'Rangliste ab 9.Rang'!A:R,18,FALSE)</f>
        <v>75</v>
      </c>
      <c r="AB278" s="51">
        <f t="shared" si="130"/>
        <v>125</v>
      </c>
    </row>
    <row r="279" spans="1:28" x14ac:dyDescent="0.2">
      <c r="A279" s="10">
        <v>272</v>
      </c>
      <c r="B279" s="49" t="s">
        <v>339</v>
      </c>
      <c r="C279" s="50" t="s">
        <v>173</v>
      </c>
      <c r="D279" s="41">
        <v>56</v>
      </c>
      <c r="E279" s="42"/>
      <c r="F279" s="51">
        <v>960</v>
      </c>
      <c r="G279" s="51">
        <v>45</v>
      </c>
      <c r="H279" s="51">
        <f>SUM(F279:G279)</f>
        <v>1005</v>
      </c>
      <c r="I279" s="53"/>
      <c r="J279" s="52">
        <f t="shared" ref="J279:J284" si="134">SUM(H279:I279)</f>
        <v>1005</v>
      </c>
      <c r="K279" s="53"/>
      <c r="L279" s="52">
        <f t="shared" si="131"/>
        <v>1005</v>
      </c>
      <c r="M279" s="53"/>
      <c r="N279" s="52">
        <f t="shared" si="132"/>
        <v>1005</v>
      </c>
      <c r="O279" s="53">
        <v>0</v>
      </c>
      <c r="P279" s="52">
        <f t="shared" ref="P279:P284" si="135">SUM(N279:O279)</f>
        <v>1005</v>
      </c>
      <c r="Q279" s="53">
        <v>0</v>
      </c>
      <c r="R279" s="52">
        <f t="shared" si="129"/>
        <v>1005</v>
      </c>
      <c r="S279" s="53">
        <v>0</v>
      </c>
      <c r="T279" s="52">
        <v>1005</v>
      </c>
      <c r="U279" s="53">
        <v>0</v>
      </c>
      <c r="V279" s="52">
        <v>1005</v>
      </c>
      <c r="W279" s="53">
        <v>0</v>
      </c>
      <c r="X279" s="52">
        <v>1005</v>
      </c>
      <c r="Y279" s="52">
        <v>0</v>
      </c>
      <c r="Z279" s="51">
        <f t="shared" ref="Z279:Z284" si="136">SUM(X279:Y279)</f>
        <v>1005</v>
      </c>
      <c r="AA279" s="52" t="e">
        <f>VLOOKUP(A:A,'Rangliste ab 9.Rang'!A:R,18,FALSE)</f>
        <v>#N/A</v>
      </c>
      <c r="AB279" s="51" t="e">
        <f t="shared" si="130"/>
        <v>#N/A</v>
      </c>
    </row>
    <row r="280" spans="1:28" x14ac:dyDescent="0.2">
      <c r="A280" s="10">
        <v>310</v>
      </c>
      <c r="B280" s="49" t="s">
        <v>401</v>
      </c>
      <c r="C280" s="50" t="s">
        <v>370</v>
      </c>
      <c r="D280" s="41">
        <v>95</v>
      </c>
      <c r="E280" s="42" t="s">
        <v>12</v>
      </c>
      <c r="F280" s="51"/>
      <c r="G280" s="51"/>
      <c r="H280" s="51"/>
      <c r="I280" s="53"/>
      <c r="J280" s="52"/>
      <c r="K280" s="53"/>
      <c r="L280" s="52"/>
      <c r="M280" s="53"/>
      <c r="N280" s="52"/>
      <c r="O280" s="53"/>
      <c r="P280" s="52"/>
      <c r="Q280" s="53"/>
      <c r="R280" s="52">
        <v>0</v>
      </c>
      <c r="S280" s="53">
        <v>0</v>
      </c>
      <c r="T280" s="52">
        <v>0</v>
      </c>
      <c r="U280" s="53">
        <v>0</v>
      </c>
      <c r="V280" s="52">
        <v>0</v>
      </c>
      <c r="W280" s="53">
        <v>0</v>
      </c>
      <c r="X280" s="52">
        <v>0</v>
      </c>
      <c r="Y280" s="52">
        <v>0</v>
      </c>
      <c r="Z280" s="51">
        <f t="shared" si="136"/>
        <v>0</v>
      </c>
      <c r="AA280" s="52" t="e">
        <f>VLOOKUP(A:A,'Rangliste ab 9.Rang'!A:R,18,FALSE)</f>
        <v>#N/A</v>
      </c>
      <c r="AB280" s="51" t="e">
        <f t="shared" si="130"/>
        <v>#N/A</v>
      </c>
    </row>
    <row r="281" spans="1:28" x14ac:dyDescent="0.2">
      <c r="A281" s="10">
        <v>274</v>
      </c>
      <c r="B281" s="49" t="s">
        <v>103</v>
      </c>
      <c r="C281" s="50" t="s">
        <v>104</v>
      </c>
      <c r="D281" s="41">
        <v>75</v>
      </c>
      <c r="E281" s="42" t="s">
        <v>12</v>
      </c>
      <c r="F281" s="51"/>
      <c r="G281" s="51"/>
      <c r="H281" s="51"/>
      <c r="I281" s="53"/>
      <c r="J281" s="52"/>
      <c r="K281" s="53">
        <v>95</v>
      </c>
      <c r="L281" s="52">
        <f t="shared" si="131"/>
        <v>95</v>
      </c>
      <c r="M281" s="53">
        <v>95</v>
      </c>
      <c r="N281" s="52">
        <f t="shared" si="132"/>
        <v>190</v>
      </c>
      <c r="O281" s="53">
        <v>100</v>
      </c>
      <c r="P281" s="52">
        <f t="shared" si="135"/>
        <v>290</v>
      </c>
      <c r="Q281" s="53">
        <v>100</v>
      </c>
      <c r="R281" s="52">
        <f t="shared" si="129"/>
        <v>390</v>
      </c>
      <c r="S281" s="53">
        <v>90</v>
      </c>
      <c r="T281" s="52">
        <v>480</v>
      </c>
      <c r="U281" s="53">
        <v>95</v>
      </c>
      <c r="V281" s="52">
        <v>575</v>
      </c>
      <c r="W281" s="53">
        <v>100</v>
      </c>
      <c r="X281" s="52">
        <v>675</v>
      </c>
      <c r="Y281" s="52">
        <v>100</v>
      </c>
      <c r="Z281" s="51">
        <f t="shared" si="136"/>
        <v>775</v>
      </c>
      <c r="AA281" s="52">
        <f>VLOOKUP(A:A,'Rangliste ab 9.Rang'!A:R,18,FALSE)</f>
        <v>95</v>
      </c>
      <c r="AB281" s="51">
        <f t="shared" si="130"/>
        <v>870</v>
      </c>
    </row>
    <row r="282" spans="1:28" x14ac:dyDescent="0.2">
      <c r="A282" s="10">
        <v>276</v>
      </c>
      <c r="B282" s="49" t="s">
        <v>132</v>
      </c>
      <c r="C282" s="50" t="s">
        <v>133</v>
      </c>
      <c r="D282" s="41">
        <v>58</v>
      </c>
      <c r="E282" s="42" t="s">
        <v>44</v>
      </c>
      <c r="F282" s="51">
        <v>2180</v>
      </c>
      <c r="G282" s="51">
        <v>80</v>
      </c>
      <c r="H282" s="51">
        <f>SUM(F282:G282)</f>
        <v>2260</v>
      </c>
      <c r="I282" s="53">
        <v>80</v>
      </c>
      <c r="J282" s="52">
        <f t="shared" si="134"/>
        <v>2340</v>
      </c>
      <c r="K282" s="53">
        <v>90</v>
      </c>
      <c r="L282" s="52">
        <f t="shared" si="131"/>
        <v>2430</v>
      </c>
      <c r="M282" s="53">
        <v>75</v>
      </c>
      <c r="N282" s="52">
        <f t="shared" si="132"/>
        <v>2505</v>
      </c>
      <c r="O282" s="53">
        <v>0</v>
      </c>
      <c r="P282" s="52">
        <f t="shared" si="135"/>
        <v>2505</v>
      </c>
      <c r="Q282" s="53">
        <v>0</v>
      </c>
      <c r="R282" s="52">
        <f t="shared" si="129"/>
        <v>2505</v>
      </c>
      <c r="S282" s="53">
        <v>0</v>
      </c>
      <c r="T282" s="52">
        <v>2505</v>
      </c>
      <c r="U282" s="53">
        <v>0</v>
      </c>
      <c r="V282" s="52">
        <v>2505</v>
      </c>
      <c r="W282" s="53">
        <v>0</v>
      </c>
      <c r="X282" s="52">
        <v>2505</v>
      </c>
      <c r="Y282" s="52">
        <v>0</v>
      </c>
      <c r="Z282" s="51">
        <f t="shared" si="136"/>
        <v>2505</v>
      </c>
      <c r="AA282" s="52" t="e">
        <f>VLOOKUP(A:A,'Rangliste ab 9.Rang'!A:R,18,FALSE)</f>
        <v>#N/A</v>
      </c>
      <c r="AB282" s="51" t="e">
        <f t="shared" si="130"/>
        <v>#N/A</v>
      </c>
    </row>
    <row r="283" spans="1:28" x14ac:dyDescent="0.2">
      <c r="A283" s="10">
        <v>277</v>
      </c>
      <c r="B283" s="49" t="s">
        <v>340</v>
      </c>
      <c r="C283" s="50" t="s">
        <v>25</v>
      </c>
      <c r="D283" s="41">
        <v>83</v>
      </c>
      <c r="E283" s="42" t="s">
        <v>44</v>
      </c>
      <c r="F283" s="51">
        <v>185</v>
      </c>
      <c r="G283" s="51">
        <v>85</v>
      </c>
      <c r="H283" s="51">
        <f>SUM(F283:G283)</f>
        <v>270</v>
      </c>
      <c r="I283" s="51">
        <v>90</v>
      </c>
      <c r="J283" s="52">
        <f t="shared" si="134"/>
        <v>360</v>
      </c>
      <c r="K283" s="51">
        <v>90</v>
      </c>
      <c r="L283" s="52">
        <f t="shared" si="131"/>
        <v>450</v>
      </c>
      <c r="M283" s="51"/>
      <c r="N283" s="52">
        <f t="shared" si="132"/>
        <v>450</v>
      </c>
      <c r="O283" s="53">
        <v>100</v>
      </c>
      <c r="P283" s="52">
        <f t="shared" si="135"/>
        <v>550</v>
      </c>
      <c r="Q283" s="53">
        <v>100</v>
      </c>
      <c r="R283" s="52">
        <f t="shared" si="129"/>
        <v>650</v>
      </c>
      <c r="S283" s="53">
        <v>95</v>
      </c>
      <c r="T283" s="52">
        <v>745</v>
      </c>
      <c r="U283" s="53">
        <v>0</v>
      </c>
      <c r="V283" s="52">
        <v>745</v>
      </c>
      <c r="W283" s="53">
        <v>0</v>
      </c>
      <c r="X283" s="52">
        <v>745</v>
      </c>
      <c r="Y283" s="52">
        <v>0</v>
      </c>
      <c r="Z283" s="51">
        <f t="shared" si="136"/>
        <v>745</v>
      </c>
      <c r="AA283" s="52" t="e">
        <f>VLOOKUP(A:A,'Rangliste ab 9.Rang'!A:R,18,FALSE)</f>
        <v>#N/A</v>
      </c>
      <c r="AB283" s="51" t="e">
        <f t="shared" si="130"/>
        <v>#N/A</v>
      </c>
    </row>
    <row r="284" spans="1:28" x14ac:dyDescent="0.2">
      <c r="A284" s="10">
        <v>279</v>
      </c>
      <c r="B284" s="49" t="s">
        <v>39</v>
      </c>
      <c r="C284" s="50" t="s">
        <v>97</v>
      </c>
      <c r="D284" s="41">
        <v>73</v>
      </c>
      <c r="E284" s="42" t="s">
        <v>31</v>
      </c>
      <c r="F284" s="51">
        <v>830</v>
      </c>
      <c r="G284" s="51">
        <v>65</v>
      </c>
      <c r="H284" s="51">
        <f>SUM(F284:G284)</f>
        <v>895</v>
      </c>
      <c r="I284" s="53">
        <v>70</v>
      </c>
      <c r="J284" s="52">
        <f t="shared" si="134"/>
        <v>965</v>
      </c>
      <c r="K284" s="53">
        <v>70</v>
      </c>
      <c r="L284" s="52">
        <f t="shared" si="131"/>
        <v>1035</v>
      </c>
      <c r="M284" s="53">
        <v>75</v>
      </c>
      <c r="N284" s="52">
        <f t="shared" si="132"/>
        <v>1110</v>
      </c>
      <c r="O284" s="53">
        <v>80</v>
      </c>
      <c r="P284" s="52">
        <f t="shared" si="135"/>
        <v>1190</v>
      </c>
      <c r="Q284" s="53">
        <v>80</v>
      </c>
      <c r="R284" s="52">
        <f t="shared" si="129"/>
        <v>1270</v>
      </c>
      <c r="S284" s="53">
        <v>75</v>
      </c>
      <c r="T284" s="52">
        <v>1345</v>
      </c>
      <c r="U284" s="53">
        <v>0</v>
      </c>
      <c r="V284" s="52">
        <v>1345</v>
      </c>
      <c r="W284" s="53">
        <v>80</v>
      </c>
      <c r="X284" s="52">
        <v>1425</v>
      </c>
      <c r="Y284" s="52">
        <v>65</v>
      </c>
      <c r="Z284" s="51">
        <f t="shared" si="136"/>
        <v>1490</v>
      </c>
      <c r="AA284" s="52">
        <f>VLOOKUP(A:A,'Rangliste ab 9.Rang'!A:R,18,FALSE)</f>
        <v>70</v>
      </c>
      <c r="AB284" s="51">
        <f t="shared" si="130"/>
        <v>1560</v>
      </c>
    </row>
    <row r="285" spans="1:28" x14ac:dyDescent="0.2">
      <c r="E285" s="63"/>
      <c r="F285" s="48"/>
      <c r="H285" s="48"/>
      <c r="J285" s="47"/>
      <c r="L285" s="47"/>
      <c r="N285" s="47"/>
      <c r="P285" s="47"/>
      <c r="R285" s="47"/>
      <c r="T285" s="47"/>
      <c r="V285" s="47"/>
      <c r="X285" s="47"/>
    </row>
    <row r="286" spans="1:28" x14ac:dyDescent="0.2">
      <c r="E286" s="63"/>
      <c r="F286" s="48"/>
      <c r="H286" s="48"/>
      <c r="J286" s="47"/>
      <c r="L286" s="47"/>
      <c r="N286" s="47"/>
      <c r="P286" s="47"/>
      <c r="R286" s="47"/>
      <c r="T286" s="47"/>
      <c r="V286" s="47"/>
      <c r="X286" s="47"/>
    </row>
    <row r="287" spans="1:28" x14ac:dyDescent="0.2">
      <c r="E287" s="63"/>
      <c r="F287" s="48"/>
      <c r="H287" s="48"/>
      <c r="J287" s="47"/>
      <c r="L287" s="47"/>
      <c r="N287" s="47"/>
      <c r="P287" s="47"/>
      <c r="R287" s="47"/>
      <c r="T287" s="47"/>
      <c r="V287" s="47"/>
      <c r="X287" s="47"/>
    </row>
    <row r="288" spans="1:28" x14ac:dyDescent="0.2">
      <c r="E288" s="63"/>
      <c r="F288" s="48"/>
      <c r="H288" s="48"/>
      <c r="J288" s="47"/>
      <c r="L288" s="47"/>
      <c r="N288" s="47"/>
      <c r="P288" s="47"/>
      <c r="R288" s="47"/>
      <c r="T288" s="47"/>
      <c r="V288" s="47"/>
      <c r="X288" s="47"/>
    </row>
    <row r="289" spans="2:28" x14ac:dyDescent="0.2">
      <c r="C289" s="105" t="s">
        <v>469</v>
      </c>
      <c r="E289" s="63"/>
      <c r="F289" s="48"/>
      <c r="H289" s="48"/>
      <c r="J289" s="47"/>
      <c r="L289" s="47"/>
      <c r="N289" s="47"/>
      <c r="P289" s="47"/>
      <c r="R289" s="47"/>
      <c r="T289" s="47"/>
      <c r="V289" s="47"/>
      <c r="X289" s="47"/>
    </row>
    <row r="290" spans="2:28" x14ac:dyDescent="0.2">
      <c r="C290" s="105" t="s">
        <v>437</v>
      </c>
      <c r="E290" s="63"/>
      <c r="F290" s="48"/>
      <c r="H290" s="48"/>
      <c r="J290" s="47"/>
      <c r="L290" s="47"/>
      <c r="N290" s="47"/>
      <c r="P290" s="47"/>
      <c r="R290" s="47"/>
      <c r="T290" s="47"/>
      <c r="V290" s="47"/>
      <c r="X290" s="47"/>
    </row>
    <row r="291" spans="2:28" x14ac:dyDescent="0.2">
      <c r="B291" s="48"/>
      <c r="C291" s="48" t="s">
        <v>423</v>
      </c>
      <c r="D291" s="45"/>
      <c r="F291" s="48"/>
      <c r="H291" s="54"/>
      <c r="Y291" s="47"/>
      <c r="Z291" s="48"/>
      <c r="AA291" s="47"/>
      <c r="AB291" s="48"/>
    </row>
    <row r="292" spans="2:28" x14ac:dyDescent="0.2">
      <c r="B292" s="48"/>
      <c r="C292" s="48" t="s">
        <v>422</v>
      </c>
      <c r="D292" s="45"/>
      <c r="F292" s="48"/>
      <c r="H292" s="54"/>
      <c r="Y292" s="47"/>
      <c r="Z292" s="48"/>
      <c r="AA292" s="47"/>
      <c r="AB292" s="48"/>
    </row>
    <row r="293" spans="2:28" x14ac:dyDescent="0.2">
      <c r="B293" s="48"/>
      <c r="C293" s="48" t="s">
        <v>394</v>
      </c>
      <c r="D293" s="45"/>
      <c r="F293" s="48"/>
      <c r="H293" s="54"/>
      <c r="Y293" s="47"/>
      <c r="Z293" s="48"/>
      <c r="AA293" s="47"/>
      <c r="AB293" s="48"/>
    </row>
    <row r="294" spans="2:28" x14ac:dyDescent="0.2">
      <c r="B294" s="48"/>
      <c r="C294" s="48" t="s">
        <v>375</v>
      </c>
      <c r="D294" s="45"/>
      <c r="F294" s="48"/>
      <c r="H294" s="54"/>
      <c r="Y294" s="47"/>
      <c r="Z294" s="48"/>
      <c r="AA294" s="47"/>
      <c r="AB294" s="48"/>
    </row>
    <row r="295" spans="2:28" x14ac:dyDescent="0.2">
      <c r="B295" s="68"/>
      <c r="C295" s="48" t="s">
        <v>347</v>
      </c>
      <c r="D295" s="45"/>
      <c r="E295" s="46"/>
      <c r="F295" s="48"/>
      <c r="H295" s="54"/>
      <c r="J295" s="47"/>
      <c r="L295" s="47"/>
      <c r="N295" s="47"/>
      <c r="P295" s="47"/>
      <c r="R295" s="47"/>
      <c r="T295" s="47"/>
      <c r="V295" s="47"/>
      <c r="X295" s="47"/>
      <c r="Y295" s="47"/>
      <c r="Z295" s="48"/>
      <c r="AA295" s="47"/>
      <c r="AB295" s="48"/>
    </row>
    <row r="296" spans="2:28" x14ac:dyDescent="0.2">
      <c r="B296" s="68"/>
      <c r="C296" s="48" t="s">
        <v>346</v>
      </c>
      <c r="D296" s="45"/>
      <c r="E296" s="46"/>
      <c r="F296" s="48"/>
      <c r="H296" s="54"/>
      <c r="J296" s="47"/>
      <c r="L296" s="47"/>
      <c r="N296" s="47"/>
      <c r="P296" s="47"/>
      <c r="R296" s="47"/>
      <c r="T296" s="47"/>
      <c r="V296" s="47"/>
      <c r="X296" s="47"/>
      <c r="Y296" s="47"/>
      <c r="Z296" s="48"/>
      <c r="AA296" s="47"/>
      <c r="AB296" s="48"/>
    </row>
    <row r="297" spans="2:28" x14ac:dyDescent="0.2">
      <c r="B297" s="68"/>
      <c r="C297" s="48" t="s">
        <v>345</v>
      </c>
      <c r="D297" s="45"/>
      <c r="E297" s="46"/>
      <c r="F297" s="48"/>
      <c r="H297" s="54"/>
      <c r="J297" s="47"/>
      <c r="L297" s="47"/>
      <c r="N297" s="47"/>
      <c r="P297" s="47"/>
      <c r="R297" s="47"/>
      <c r="T297" s="47"/>
      <c r="V297" s="47"/>
      <c r="X297" s="47"/>
      <c r="Y297" s="47"/>
      <c r="Z297" s="48"/>
      <c r="AA297" s="47"/>
      <c r="AB297" s="48"/>
    </row>
    <row r="298" spans="2:28" x14ac:dyDescent="0.2">
      <c r="B298" s="68"/>
      <c r="C298" s="48" t="s">
        <v>344</v>
      </c>
      <c r="D298" s="45"/>
      <c r="E298" s="46"/>
      <c r="F298" s="48"/>
      <c r="H298" s="54"/>
      <c r="J298" s="47"/>
      <c r="L298" s="47"/>
      <c r="N298" s="47"/>
      <c r="P298" s="47"/>
      <c r="R298" s="47"/>
      <c r="T298" s="47"/>
      <c r="V298" s="47"/>
      <c r="X298" s="47"/>
      <c r="Y298" s="47"/>
      <c r="Z298" s="48"/>
      <c r="AA298" s="47"/>
      <c r="AB298" s="48"/>
    </row>
    <row r="299" spans="2:28" x14ac:dyDescent="0.2">
      <c r="B299" s="48"/>
      <c r="C299" t="s">
        <v>343</v>
      </c>
      <c r="E299" s="63"/>
      <c r="F299" s="48"/>
      <c r="H299" s="54"/>
      <c r="J299" s="47"/>
      <c r="L299" s="47"/>
      <c r="N299" s="47"/>
      <c r="P299" s="47"/>
      <c r="R299" s="47"/>
      <c r="T299" s="47"/>
      <c r="V299" s="47"/>
      <c r="X299" s="47"/>
    </row>
    <row r="300" spans="2:28" x14ac:dyDescent="0.2">
      <c r="B300" s="48"/>
      <c r="C300" t="s">
        <v>342</v>
      </c>
      <c r="E300" s="63"/>
      <c r="F300" s="67"/>
      <c r="H300" s="54"/>
      <c r="J300" s="47"/>
      <c r="L300" s="47"/>
      <c r="N300" s="47"/>
      <c r="P300" s="47"/>
      <c r="R300" s="47"/>
      <c r="T300" s="47"/>
      <c r="V300" s="47"/>
      <c r="X300" s="47"/>
    </row>
    <row r="301" spans="2:28" x14ac:dyDescent="0.2">
      <c r="B301" s="48"/>
      <c r="C301" t="s">
        <v>341</v>
      </c>
      <c r="E301" s="63"/>
      <c r="F301" s="48"/>
      <c r="H301" s="54"/>
      <c r="J301" s="47"/>
      <c r="L301" s="47"/>
      <c r="N301" s="47"/>
      <c r="P301" s="47"/>
      <c r="R301" s="47"/>
      <c r="T301" s="47"/>
      <c r="V301" s="47"/>
      <c r="X301" s="47"/>
    </row>
    <row r="311" spans="1:28" ht="18" x14ac:dyDescent="0.25">
      <c r="A311" s="70"/>
      <c r="B311" s="71"/>
      <c r="C311" s="71"/>
      <c r="D311" s="72"/>
      <c r="F311" s="48"/>
      <c r="G311" s="73"/>
      <c r="H311" s="54"/>
      <c r="I311" s="73"/>
      <c r="K311" s="73"/>
      <c r="M311" s="73"/>
      <c r="O311" s="73"/>
      <c r="Q311" s="73"/>
      <c r="S311" s="73"/>
      <c r="U311" s="73"/>
      <c r="W311" s="73"/>
      <c r="Y311" s="71"/>
      <c r="Z311" s="71"/>
      <c r="AA311" s="71"/>
      <c r="AB311" s="71"/>
    </row>
    <row r="312" spans="1:28" ht="18" x14ac:dyDescent="0.25">
      <c r="A312" s="70"/>
      <c r="B312" s="71"/>
      <c r="C312" s="71"/>
      <c r="D312" s="72"/>
      <c r="F312" s="48"/>
      <c r="G312" s="73"/>
      <c r="H312" s="54"/>
      <c r="I312" s="73"/>
      <c r="K312" s="73"/>
      <c r="M312" s="73"/>
      <c r="O312" s="73"/>
      <c r="Q312" s="73"/>
      <c r="S312" s="73"/>
      <c r="U312" s="73"/>
      <c r="W312" s="73"/>
      <c r="Y312" s="71"/>
      <c r="Z312" s="71"/>
      <c r="AA312" s="71"/>
      <c r="AB312" s="71"/>
    </row>
    <row r="313" spans="1:28" ht="18" x14ac:dyDescent="0.25">
      <c r="A313" s="70"/>
      <c r="B313" s="71"/>
      <c r="C313" s="71"/>
      <c r="D313" s="72"/>
      <c r="F313" s="48"/>
      <c r="G313" s="73"/>
      <c r="H313" s="54"/>
      <c r="I313" s="73"/>
      <c r="K313" s="73"/>
      <c r="M313" s="73"/>
      <c r="O313" s="73"/>
      <c r="Q313" s="73"/>
      <c r="S313" s="73"/>
      <c r="U313" s="73"/>
      <c r="W313" s="73"/>
      <c r="Y313" s="71"/>
      <c r="Z313" s="71"/>
      <c r="AA313" s="71"/>
      <c r="AB313" s="71"/>
    </row>
    <row r="314" spans="1:28" ht="18" x14ac:dyDescent="0.25">
      <c r="A314" s="70"/>
      <c r="B314" s="71"/>
      <c r="C314" s="71"/>
      <c r="D314" s="72"/>
      <c r="F314" s="48"/>
      <c r="G314" s="73"/>
      <c r="H314" s="54"/>
      <c r="I314" s="73"/>
      <c r="K314" s="73"/>
      <c r="M314" s="73"/>
      <c r="O314" s="73"/>
      <c r="Q314" s="73"/>
      <c r="S314" s="73"/>
      <c r="U314" s="73"/>
      <c r="W314" s="73"/>
      <c r="Y314" s="71"/>
      <c r="Z314" s="71"/>
      <c r="AA314" s="71"/>
      <c r="AB314" s="71"/>
    </row>
    <row r="315" spans="1:28" ht="18" x14ac:dyDescent="0.25">
      <c r="A315" s="70"/>
      <c r="B315" s="71"/>
      <c r="C315" s="71"/>
      <c r="D315" s="72"/>
      <c r="F315" s="48"/>
      <c r="G315" s="73"/>
      <c r="H315" s="54"/>
      <c r="I315" s="73"/>
      <c r="K315" s="73"/>
      <c r="M315" s="73"/>
      <c r="O315" s="73"/>
      <c r="Q315" s="73"/>
      <c r="S315" s="73"/>
      <c r="U315" s="73"/>
      <c r="W315" s="73"/>
      <c r="Y315" s="71"/>
      <c r="Z315" s="71"/>
      <c r="AA315" s="71"/>
      <c r="AB315" s="71"/>
    </row>
    <row r="316" spans="1:28" ht="18" x14ac:dyDescent="0.25">
      <c r="A316" s="70"/>
      <c r="B316" s="71"/>
      <c r="C316" s="71"/>
      <c r="D316" s="72"/>
      <c r="F316" s="48"/>
      <c r="G316" s="73"/>
      <c r="H316" s="54"/>
      <c r="I316" s="73"/>
      <c r="K316" s="73"/>
      <c r="M316" s="73"/>
      <c r="O316" s="73"/>
      <c r="Q316" s="73"/>
      <c r="S316" s="73"/>
      <c r="U316" s="73"/>
      <c r="W316" s="73"/>
      <c r="Y316" s="71"/>
      <c r="Z316" s="71"/>
      <c r="AA316" s="71"/>
      <c r="AB316" s="71"/>
    </row>
    <row r="317" spans="1:28" ht="18" x14ac:dyDescent="0.25">
      <c r="A317" s="70"/>
      <c r="B317" s="71"/>
      <c r="C317" s="71"/>
      <c r="D317" s="72"/>
      <c r="F317" s="48"/>
      <c r="G317" s="73"/>
      <c r="H317" s="54"/>
      <c r="I317" s="73"/>
      <c r="J317" s="74"/>
      <c r="K317" s="73"/>
      <c r="L317" s="74"/>
      <c r="M317" s="73"/>
      <c r="N317" s="74"/>
      <c r="O317" s="73"/>
      <c r="P317" s="74"/>
      <c r="Q317" s="73"/>
      <c r="R317" s="74"/>
      <c r="S317" s="73"/>
      <c r="T317" s="74"/>
      <c r="U317" s="73"/>
      <c r="V317" s="74"/>
      <c r="W317" s="73"/>
      <c r="X317" s="74"/>
      <c r="Y317" s="71"/>
      <c r="Z317" s="71"/>
      <c r="AA317" s="71"/>
      <c r="AB317" s="71"/>
    </row>
    <row r="318" spans="1:28" ht="18" x14ac:dyDescent="0.25">
      <c r="A318" s="70"/>
      <c r="B318" s="71"/>
      <c r="C318" s="71"/>
      <c r="D318" s="72"/>
      <c r="F318" s="48"/>
      <c r="G318" s="73"/>
      <c r="H318" s="54"/>
      <c r="I318" s="73"/>
      <c r="J318" s="74"/>
      <c r="K318" s="73"/>
      <c r="L318" s="74"/>
      <c r="M318" s="73"/>
      <c r="N318" s="74"/>
      <c r="O318" s="73"/>
      <c r="P318" s="74"/>
      <c r="Q318" s="73"/>
      <c r="R318" s="74"/>
      <c r="S318" s="73"/>
      <c r="T318" s="74"/>
      <c r="U318" s="73"/>
      <c r="V318" s="74"/>
      <c r="W318" s="73"/>
      <c r="X318" s="74"/>
      <c r="Y318" s="71"/>
      <c r="Z318" s="71"/>
      <c r="AA318" s="71"/>
      <c r="AB318" s="71"/>
    </row>
    <row r="319" spans="1:28" ht="18" x14ac:dyDescent="0.25">
      <c r="A319" s="70"/>
      <c r="B319" s="75"/>
      <c r="C319" s="75"/>
      <c r="D319" s="72"/>
      <c r="F319" s="48"/>
      <c r="G319" s="73"/>
      <c r="H319" s="54"/>
      <c r="I319" s="73"/>
      <c r="J319" s="74"/>
      <c r="K319" s="73"/>
      <c r="L319" s="74"/>
      <c r="M319" s="73"/>
      <c r="N319" s="74"/>
      <c r="O319" s="73"/>
      <c r="P319" s="74"/>
      <c r="Q319" s="73"/>
      <c r="R319" s="74"/>
      <c r="S319" s="73"/>
      <c r="T319" s="74"/>
      <c r="U319" s="73"/>
      <c r="V319" s="74"/>
      <c r="W319" s="73"/>
      <c r="X319" s="74"/>
      <c r="Y319" s="71"/>
      <c r="Z319" s="71"/>
      <c r="AA319" s="71"/>
      <c r="AB319" s="71"/>
    </row>
    <row r="320" spans="1:28" ht="18" x14ac:dyDescent="0.25">
      <c r="A320" s="70"/>
      <c r="B320" s="71"/>
      <c r="C320" s="71"/>
      <c r="D320" s="72"/>
      <c r="F320" s="48"/>
      <c r="G320" s="73"/>
      <c r="H320" s="54"/>
      <c r="I320" s="73"/>
      <c r="J320" s="74"/>
      <c r="K320" s="73"/>
      <c r="L320" s="74"/>
      <c r="M320" s="73"/>
      <c r="N320" s="74"/>
      <c r="O320" s="73"/>
      <c r="P320" s="74"/>
      <c r="Q320" s="73"/>
      <c r="R320" s="74"/>
      <c r="S320" s="73"/>
      <c r="T320" s="74"/>
      <c r="U320" s="73"/>
      <c r="V320" s="74"/>
      <c r="W320" s="73"/>
      <c r="X320" s="74"/>
      <c r="Y320" s="71"/>
      <c r="Z320" s="71"/>
      <c r="AA320" s="71"/>
      <c r="AB320" s="71"/>
    </row>
    <row r="321" spans="1:28" ht="18" x14ac:dyDescent="0.25">
      <c r="A321" s="70"/>
      <c r="B321" s="71"/>
      <c r="C321" s="71"/>
      <c r="D321" s="72"/>
      <c r="F321" s="48"/>
      <c r="G321" s="73"/>
      <c r="H321" s="54"/>
      <c r="I321" s="73"/>
      <c r="J321" s="74"/>
      <c r="K321" s="73"/>
      <c r="L321" s="74"/>
      <c r="M321" s="73"/>
      <c r="N321" s="74"/>
      <c r="O321" s="73"/>
      <c r="P321" s="74"/>
      <c r="Q321" s="73"/>
      <c r="R321" s="74"/>
      <c r="S321" s="73"/>
      <c r="T321" s="74"/>
      <c r="U321" s="73"/>
      <c r="V321" s="74"/>
      <c r="W321" s="73"/>
      <c r="X321" s="74"/>
      <c r="Y321" s="71"/>
      <c r="Z321" s="71"/>
      <c r="AA321" s="71"/>
      <c r="AB321" s="71"/>
    </row>
    <row r="322" spans="1:28" ht="18" x14ac:dyDescent="0.25">
      <c r="A322" s="70"/>
      <c r="B322" s="71"/>
      <c r="C322" s="71"/>
      <c r="D322" s="72"/>
      <c r="F322" s="48"/>
      <c r="G322" s="73"/>
      <c r="H322" s="76"/>
      <c r="I322" s="73"/>
      <c r="J322" s="74"/>
      <c r="K322" s="73"/>
      <c r="L322" s="74"/>
      <c r="M322" s="73"/>
      <c r="N322" s="74"/>
      <c r="O322" s="73"/>
      <c r="P322" s="74"/>
      <c r="Q322" s="73"/>
      <c r="R322" s="74"/>
      <c r="S322" s="73"/>
      <c r="T322" s="74"/>
      <c r="U322" s="73"/>
      <c r="V322" s="74"/>
      <c r="W322" s="73"/>
      <c r="X322" s="74"/>
      <c r="Y322" s="71"/>
      <c r="Z322" s="71"/>
      <c r="AA322" s="71"/>
      <c r="AB322" s="71"/>
    </row>
    <row r="323" spans="1:28" ht="18" x14ac:dyDescent="0.25">
      <c r="A323" s="70"/>
      <c r="B323" s="71"/>
      <c r="C323" s="71"/>
      <c r="D323" s="72"/>
      <c r="F323" s="48"/>
      <c r="G323" s="73"/>
      <c r="H323" s="76"/>
      <c r="I323" s="73"/>
      <c r="J323" s="74"/>
      <c r="K323" s="73"/>
      <c r="L323" s="74"/>
      <c r="M323" s="73"/>
      <c r="N323" s="74"/>
      <c r="O323" s="73"/>
      <c r="P323" s="74"/>
      <c r="Q323" s="73"/>
      <c r="R323" s="74"/>
      <c r="S323" s="73"/>
      <c r="T323" s="74"/>
      <c r="U323" s="73"/>
      <c r="V323" s="74"/>
      <c r="W323" s="73"/>
      <c r="X323" s="74"/>
      <c r="Y323" s="71"/>
      <c r="Z323" s="71"/>
      <c r="AA323" s="71"/>
      <c r="AB323" s="71"/>
    </row>
    <row r="324" spans="1:28" ht="18" x14ac:dyDescent="0.25">
      <c r="A324" s="70"/>
      <c r="B324" s="71"/>
      <c r="C324" s="71"/>
      <c r="D324" s="72"/>
      <c r="F324" s="48"/>
      <c r="G324" s="73"/>
      <c r="H324" s="76"/>
      <c r="I324" s="73"/>
      <c r="J324" s="74"/>
      <c r="K324" s="73"/>
      <c r="L324" s="74"/>
      <c r="M324" s="73"/>
      <c r="N324" s="74"/>
      <c r="O324" s="73"/>
      <c r="P324" s="74"/>
      <c r="Q324" s="73"/>
      <c r="R324" s="74"/>
      <c r="S324" s="73"/>
      <c r="T324" s="74"/>
      <c r="U324" s="73"/>
      <c r="V324" s="74"/>
      <c r="W324" s="73"/>
      <c r="X324" s="74"/>
      <c r="Y324" s="71"/>
      <c r="Z324" s="71"/>
      <c r="AA324" s="71"/>
      <c r="AB324" s="71"/>
    </row>
    <row r="325" spans="1:28" ht="18" x14ac:dyDescent="0.25">
      <c r="A325" s="70"/>
      <c r="B325" s="71"/>
      <c r="C325" s="71"/>
      <c r="D325" s="72"/>
      <c r="F325" s="48"/>
      <c r="G325" s="73"/>
      <c r="H325" s="76"/>
      <c r="I325" s="73"/>
      <c r="J325" s="74"/>
      <c r="K325" s="73"/>
      <c r="L325" s="74"/>
      <c r="M325" s="73"/>
      <c r="N325" s="74"/>
      <c r="O325" s="73"/>
      <c r="P325" s="74"/>
      <c r="Q325" s="73"/>
      <c r="R325" s="74"/>
      <c r="S325" s="73"/>
      <c r="T325" s="74"/>
      <c r="U325" s="73"/>
      <c r="V325" s="74"/>
      <c r="W325" s="73"/>
      <c r="X325" s="74"/>
      <c r="Y325" s="71"/>
      <c r="Z325" s="71"/>
      <c r="AA325" s="71"/>
      <c r="AB325" s="71"/>
    </row>
    <row r="326" spans="1:28" ht="18" x14ac:dyDescent="0.25">
      <c r="A326" s="70"/>
      <c r="B326" s="71"/>
      <c r="C326" s="71"/>
      <c r="D326" s="72"/>
      <c r="F326" s="48"/>
      <c r="G326" s="73"/>
      <c r="H326" s="76"/>
      <c r="I326" s="73"/>
      <c r="J326" s="74"/>
      <c r="K326" s="73"/>
      <c r="L326" s="74"/>
      <c r="M326" s="73"/>
      <c r="N326" s="74"/>
      <c r="O326" s="73"/>
      <c r="P326" s="74"/>
      <c r="Q326" s="73"/>
      <c r="R326" s="74"/>
      <c r="S326" s="73"/>
      <c r="T326" s="74"/>
      <c r="U326" s="73"/>
      <c r="V326" s="74"/>
      <c r="W326" s="73"/>
      <c r="X326" s="74"/>
      <c r="Y326" s="71"/>
      <c r="Z326" s="71"/>
      <c r="AA326" s="71"/>
      <c r="AB326" s="71"/>
    </row>
    <row r="327" spans="1:28" ht="18" x14ac:dyDescent="0.25">
      <c r="B327" s="71"/>
      <c r="C327" s="71"/>
      <c r="D327" s="72"/>
      <c r="F327" s="48"/>
      <c r="H327" s="54"/>
      <c r="J327" s="74"/>
      <c r="L327" s="74"/>
      <c r="N327" s="74"/>
      <c r="P327" s="74"/>
      <c r="R327" s="74"/>
      <c r="T327" s="74"/>
      <c r="V327" s="74"/>
      <c r="X327" s="74"/>
      <c r="Y327" s="71"/>
      <c r="Z327" s="71"/>
      <c r="AA327" s="71"/>
      <c r="AB327" s="71"/>
    </row>
    <row r="328" spans="1:28" ht="18" x14ac:dyDescent="0.25">
      <c r="B328" s="71"/>
      <c r="C328" s="71"/>
      <c r="D328" s="72"/>
      <c r="F328" s="48"/>
      <c r="H328" s="54"/>
      <c r="J328" s="74"/>
      <c r="L328" s="74"/>
      <c r="N328" s="74"/>
      <c r="P328" s="74"/>
      <c r="R328" s="74"/>
      <c r="T328" s="74"/>
      <c r="V328" s="74"/>
      <c r="X328" s="74"/>
      <c r="Y328" s="71"/>
      <c r="Z328" s="71"/>
      <c r="AA328" s="71"/>
      <c r="AB328" s="71"/>
    </row>
    <row r="329" spans="1:28" ht="18" x14ac:dyDescent="0.25">
      <c r="B329" s="71"/>
      <c r="C329" s="71"/>
      <c r="D329" s="72"/>
      <c r="F329" s="48"/>
      <c r="H329" s="54"/>
      <c r="J329" s="74"/>
      <c r="L329" s="74"/>
      <c r="N329" s="74"/>
      <c r="P329" s="74"/>
      <c r="R329" s="74"/>
      <c r="T329" s="74"/>
      <c r="V329" s="74"/>
      <c r="X329" s="74"/>
      <c r="Y329" s="71"/>
      <c r="Z329" s="71"/>
      <c r="AA329" s="71"/>
      <c r="AB329" s="71"/>
    </row>
    <row r="330" spans="1:28" ht="18" x14ac:dyDescent="0.25">
      <c r="B330" s="71"/>
      <c r="C330" s="71"/>
      <c r="D330" s="72"/>
      <c r="F330" s="48"/>
      <c r="H330" s="54"/>
      <c r="J330" s="74"/>
      <c r="L330" s="74"/>
      <c r="N330" s="74"/>
      <c r="P330" s="74"/>
      <c r="R330" s="74"/>
      <c r="T330" s="74"/>
      <c r="V330" s="74"/>
      <c r="X330" s="74"/>
      <c r="Y330" s="71"/>
      <c r="Z330" s="71"/>
      <c r="AA330" s="71"/>
      <c r="AB330" s="71"/>
    </row>
    <row r="331" spans="1:28" ht="18" x14ac:dyDescent="0.25">
      <c r="B331" s="71"/>
      <c r="C331" s="71"/>
      <c r="D331" s="72"/>
      <c r="F331" s="48"/>
      <c r="H331" s="54"/>
      <c r="J331" s="74"/>
      <c r="L331" s="74"/>
      <c r="N331" s="74"/>
      <c r="P331" s="74"/>
      <c r="R331" s="74"/>
      <c r="T331" s="74"/>
      <c r="V331" s="74"/>
      <c r="X331" s="74"/>
      <c r="Y331" s="71"/>
      <c r="Z331" s="71"/>
      <c r="AA331" s="71"/>
      <c r="AB331" s="71"/>
    </row>
    <row r="332" spans="1:28" ht="18" x14ac:dyDescent="0.25">
      <c r="B332" s="71"/>
      <c r="C332" s="71"/>
      <c r="D332" s="72"/>
      <c r="F332" s="48"/>
      <c r="H332" s="54"/>
      <c r="J332" s="74"/>
      <c r="L332" s="74"/>
      <c r="N332" s="74"/>
      <c r="P332" s="74"/>
      <c r="R332" s="74"/>
      <c r="T332" s="74"/>
      <c r="V332" s="74"/>
      <c r="X332" s="74"/>
      <c r="Y332" s="71"/>
      <c r="Z332" s="71"/>
      <c r="AA332" s="71"/>
      <c r="AB332" s="71"/>
    </row>
    <row r="333" spans="1:28" ht="18" x14ac:dyDescent="0.25">
      <c r="B333" s="71"/>
      <c r="C333" s="71"/>
      <c r="D333" s="72"/>
      <c r="F333" s="48"/>
      <c r="J333" s="74"/>
      <c r="L333" s="74"/>
      <c r="N333" s="74"/>
      <c r="P333" s="74"/>
      <c r="R333" s="74"/>
      <c r="T333" s="74"/>
      <c r="V333" s="74"/>
      <c r="X333" s="74"/>
      <c r="Y333" s="71"/>
      <c r="Z333" s="71"/>
      <c r="AA333" s="71"/>
      <c r="AB333" s="71"/>
    </row>
    <row r="334" spans="1:28" ht="18" x14ac:dyDescent="0.25">
      <c r="B334" s="71"/>
      <c r="C334" s="71"/>
      <c r="D334" s="72"/>
      <c r="F334" s="48"/>
      <c r="J334" s="74"/>
      <c r="L334" s="74"/>
      <c r="N334" s="74"/>
      <c r="P334" s="74"/>
      <c r="R334" s="74"/>
      <c r="T334" s="74"/>
      <c r="V334" s="74"/>
      <c r="X334" s="74"/>
      <c r="Y334" s="71"/>
      <c r="Z334" s="71"/>
      <c r="AA334" s="71"/>
      <c r="AB334" s="71"/>
    </row>
    <row r="335" spans="1:28" ht="18" x14ac:dyDescent="0.25">
      <c r="B335" s="71"/>
      <c r="C335" s="71"/>
      <c r="D335" s="72"/>
      <c r="F335" s="48"/>
      <c r="J335" s="74"/>
      <c r="L335" s="74"/>
      <c r="N335" s="74"/>
      <c r="P335" s="74"/>
      <c r="R335" s="74"/>
      <c r="T335" s="74"/>
      <c r="V335" s="74"/>
      <c r="X335" s="74"/>
      <c r="Y335" s="71"/>
      <c r="Z335" s="71"/>
      <c r="AA335" s="71"/>
      <c r="AB335" s="71"/>
    </row>
    <row r="336" spans="1:28" x14ac:dyDescent="0.2">
      <c r="B336" s="48"/>
      <c r="C336" s="48"/>
      <c r="D336" s="45"/>
      <c r="F336" s="48"/>
      <c r="Y336" s="47"/>
      <c r="Z336" s="48"/>
      <c r="AA336" s="47"/>
      <c r="AB336" s="48"/>
    </row>
    <row r="337" spans="2:28" x14ac:dyDescent="0.2">
      <c r="B337" s="48"/>
      <c r="C337" s="48"/>
      <c r="D337" s="45"/>
      <c r="F337" s="48"/>
      <c r="Y337" s="47"/>
      <c r="Z337" s="48"/>
      <c r="AA337" s="47"/>
      <c r="AB337" s="48"/>
    </row>
    <row r="338" spans="2:28" x14ac:dyDescent="0.2">
      <c r="B338" s="48"/>
      <c r="C338" s="48"/>
      <c r="D338" s="45"/>
      <c r="F338" s="48"/>
      <c r="Y338" s="47"/>
      <c r="Z338" s="48"/>
      <c r="AA338" s="47"/>
      <c r="AB338" s="48"/>
    </row>
    <row r="339" spans="2:28" x14ac:dyDescent="0.2">
      <c r="F339" s="48"/>
    </row>
    <row r="340" spans="2:28" x14ac:dyDescent="0.2">
      <c r="F340" s="48"/>
    </row>
    <row r="341" spans="2:28" x14ac:dyDescent="0.2">
      <c r="F341" s="48"/>
    </row>
    <row r="342" spans="2:28" x14ac:dyDescent="0.2">
      <c r="F342" s="48"/>
    </row>
    <row r="343" spans="2:28" x14ac:dyDescent="0.2">
      <c r="F343" s="48"/>
    </row>
    <row r="344" spans="2:28" x14ac:dyDescent="0.2">
      <c r="F344" s="48"/>
    </row>
    <row r="345" spans="2:28" x14ac:dyDescent="0.2">
      <c r="F345" s="48"/>
    </row>
    <row r="346" spans="2:28" x14ac:dyDescent="0.2">
      <c r="F346" s="48"/>
    </row>
    <row r="347" spans="2:28" x14ac:dyDescent="0.2">
      <c r="F347" s="48"/>
    </row>
    <row r="348" spans="2:28" x14ac:dyDescent="0.2">
      <c r="F348" s="48"/>
    </row>
    <row r="349" spans="2:28" x14ac:dyDescent="0.2">
      <c r="F349" s="48"/>
    </row>
    <row r="350" spans="2:28" x14ac:dyDescent="0.2">
      <c r="F350" s="48"/>
    </row>
    <row r="351" spans="2:28" x14ac:dyDescent="0.2">
      <c r="F351" s="48"/>
    </row>
    <row r="352" spans="2:28" x14ac:dyDescent="0.2">
      <c r="F352" s="48"/>
    </row>
    <row r="353" spans="6:6" x14ac:dyDescent="0.2">
      <c r="F353" s="48"/>
    </row>
    <row r="354" spans="6:6" x14ac:dyDescent="0.2">
      <c r="F354" s="48"/>
    </row>
    <row r="355" spans="6:6" x14ac:dyDescent="0.2">
      <c r="F355" s="48"/>
    </row>
    <row r="356" spans="6:6" x14ac:dyDescent="0.2">
      <c r="F356" s="48"/>
    </row>
    <row r="357" spans="6:6" x14ac:dyDescent="0.2">
      <c r="F357" s="48"/>
    </row>
    <row r="358" spans="6:6" x14ac:dyDescent="0.2">
      <c r="F358" s="48"/>
    </row>
    <row r="359" spans="6:6" x14ac:dyDescent="0.2">
      <c r="F359" s="48"/>
    </row>
    <row r="360" spans="6:6" x14ac:dyDescent="0.2">
      <c r="F360" s="48"/>
    </row>
    <row r="361" spans="6:6" x14ac:dyDescent="0.2">
      <c r="F361" s="48"/>
    </row>
    <row r="362" spans="6:6" x14ac:dyDescent="0.2">
      <c r="F362" s="48"/>
    </row>
    <row r="363" spans="6:6" x14ac:dyDescent="0.2">
      <c r="F363" s="48"/>
    </row>
    <row r="364" spans="6:6" x14ac:dyDescent="0.2">
      <c r="F364" s="48"/>
    </row>
    <row r="365" spans="6:6" x14ac:dyDescent="0.2">
      <c r="F365" s="48"/>
    </row>
    <row r="366" spans="6:6" x14ac:dyDescent="0.2">
      <c r="F366" s="48"/>
    </row>
    <row r="367" spans="6:6" x14ac:dyDescent="0.2">
      <c r="F367" s="48"/>
    </row>
    <row r="368" spans="6:6" x14ac:dyDescent="0.2">
      <c r="F368" s="48"/>
    </row>
    <row r="369" spans="6:6" x14ac:dyDescent="0.2">
      <c r="F369" s="48"/>
    </row>
    <row r="370" spans="6:6" x14ac:dyDescent="0.2">
      <c r="F370" s="48"/>
    </row>
    <row r="371" spans="6:6" x14ac:dyDescent="0.2">
      <c r="F371" s="48"/>
    </row>
    <row r="372" spans="6:6" x14ac:dyDescent="0.2">
      <c r="F372" s="48"/>
    </row>
    <row r="373" spans="6:6" x14ac:dyDescent="0.2">
      <c r="F373" s="48"/>
    </row>
    <row r="374" spans="6:6" x14ac:dyDescent="0.2">
      <c r="F374" s="48"/>
    </row>
    <row r="375" spans="6:6" x14ac:dyDescent="0.2">
      <c r="F375" s="48"/>
    </row>
    <row r="376" spans="6:6" x14ac:dyDescent="0.2">
      <c r="F376" s="48"/>
    </row>
    <row r="377" spans="6:6" x14ac:dyDescent="0.2">
      <c r="F377" s="48"/>
    </row>
    <row r="378" spans="6:6" x14ac:dyDescent="0.2">
      <c r="F378" s="48"/>
    </row>
    <row r="379" spans="6:6" x14ac:dyDescent="0.2">
      <c r="F379" s="48"/>
    </row>
    <row r="380" spans="6:6" x14ac:dyDescent="0.2">
      <c r="F380" s="48"/>
    </row>
    <row r="381" spans="6:6" x14ac:dyDescent="0.2">
      <c r="F381" s="48"/>
    </row>
    <row r="382" spans="6:6" x14ac:dyDescent="0.2">
      <c r="F382" s="48"/>
    </row>
    <row r="383" spans="6:6" x14ac:dyDescent="0.2">
      <c r="F383" s="48"/>
    </row>
    <row r="384" spans="6:6" x14ac:dyDescent="0.2">
      <c r="F384" s="48"/>
    </row>
    <row r="385" spans="6:6" x14ac:dyDescent="0.2">
      <c r="F385" s="48"/>
    </row>
    <row r="386" spans="6:6" x14ac:dyDescent="0.2">
      <c r="F386" s="48"/>
    </row>
    <row r="387" spans="6:6" x14ac:dyDescent="0.2">
      <c r="F387" s="48"/>
    </row>
    <row r="388" spans="6:6" x14ac:dyDescent="0.2">
      <c r="F388" s="48"/>
    </row>
    <row r="389" spans="6:6" x14ac:dyDescent="0.2">
      <c r="F389" s="48"/>
    </row>
    <row r="390" spans="6:6" x14ac:dyDescent="0.2">
      <c r="F390" s="48"/>
    </row>
    <row r="391" spans="6:6" x14ac:dyDescent="0.2">
      <c r="F391" s="48"/>
    </row>
    <row r="392" spans="6:6" x14ac:dyDescent="0.2">
      <c r="F392" s="48"/>
    </row>
    <row r="393" spans="6:6" x14ac:dyDescent="0.2">
      <c r="F393" s="48"/>
    </row>
    <row r="394" spans="6:6" x14ac:dyDescent="0.2">
      <c r="F394" s="48"/>
    </row>
    <row r="395" spans="6:6" x14ac:dyDescent="0.2">
      <c r="F395" s="48"/>
    </row>
    <row r="396" spans="6:6" x14ac:dyDescent="0.2">
      <c r="F396" s="48"/>
    </row>
    <row r="397" spans="6:6" x14ac:dyDescent="0.2">
      <c r="F397" s="48"/>
    </row>
    <row r="398" spans="6:6" x14ac:dyDescent="0.2">
      <c r="F398" s="48"/>
    </row>
    <row r="399" spans="6:6" x14ac:dyDescent="0.2">
      <c r="F399" s="48"/>
    </row>
    <row r="400" spans="6:6" x14ac:dyDescent="0.2">
      <c r="F400" s="48"/>
    </row>
    <row r="401" spans="6:6" x14ac:dyDescent="0.2">
      <c r="F401" s="48"/>
    </row>
    <row r="402" spans="6:6" x14ac:dyDescent="0.2">
      <c r="F402" s="48"/>
    </row>
    <row r="403" spans="6:6" x14ac:dyDescent="0.2">
      <c r="F403" s="48"/>
    </row>
    <row r="404" spans="6:6" x14ac:dyDescent="0.2">
      <c r="F404" s="48"/>
    </row>
    <row r="405" spans="6:6" x14ac:dyDescent="0.2">
      <c r="F405" s="48"/>
    </row>
    <row r="406" spans="6:6" x14ac:dyDescent="0.2">
      <c r="F406" s="48"/>
    </row>
    <row r="407" spans="6:6" x14ac:dyDescent="0.2">
      <c r="F407" s="48"/>
    </row>
    <row r="408" spans="6:6" x14ac:dyDescent="0.2">
      <c r="F408" s="48"/>
    </row>
    <row r="409" spans="6:6" x14ac:dyDescent="0.2">
      <c r="F409" s="48"/>
    </row>
    <row r="410" spans="6:6" x14ac:dyDescent="0.2">
      <c r="F410" s="48"/>
    </row>
    <row r="411" spans="6:6" x14ac:dyDescent="0.2">
      <c r="F411" s="48"/>
    </row>
    <row r="412" spans="6:6" x14ac:dyDescent="0.2">
      <c r="F412" s="48"/>
    </row>
    <row r="413" spans="6:6" x14ac:dyDescent="0.2">
      <c r="F413" s="48"/>
    </row>
    <row r="414" spans="6:6" x14ac:dyDescent="0.2">
      <c r="F414" s="48"/>
    </row>
    <row r="415" spans="6:6" x14ac:dyDescent="0.2">
      <c r="F415" s="48"/>
    </row>
    <row r="416" spans="6:6" x14ac:dyDescent="0.2">
      <c r="F416" s="48"/>
    </row>
    <row r="417" spans="6:6" x14ac:dyDescent="0.2">
      <c r="F417" s="48"/>
    </row>
    <row r="418" spans="6:6" x14ac:dyDescent="0.2">
      <c r="F418" s="48"/>
    </row>
    <row r="419" spans="6:6" x14ac:dyDescent="0.2">
      <c r="F419" s="48"/>
    </row>
    <row r="420" spans="6:6" x14ac:dyDescent="0.2">
      <c r="F420" s="48"/>
    </row>
    <row r="421" spans="6:6" x14ac:dyDescent="0.2">
      <c r="F421" s="48"/>
    </row>
    <row r="422" spans="6:6" x14ac:dyDescent="0.2">
      <c r="F422" s="48"/>
    </row>
    <row r="423" spans="6:6" x14ac:dyDescent="0.2">
      <c r="F423" s="48"/>
    </row>
    <row r="424" spans="6:6" x14ac:dyDescent="0.2">
      <c r="F424" s="48"/>
    </row>
    <row r="425" spans="6:6" x14ac:dyDescent="0.2">
      <c r="F425" s="48"/>
    </row>
    <row r="426" spans="6:6" x14ac:dyDescent="0.2">
      <c r="F426" s="48"/>
    </row>
    <row r="427" spans="6:6" x14ac:dyDescent="0.2">
      <c r="F427" s="48"/>
    </row>
    <row r="428" spans="6:6" x14ac:dyDescent="0.2">
      <c r="F428" s="48"/>
    </row>
    <row r="429" spans="6:6" x14ac:dyDescent="0.2">
      <c r="F429" s="48"/>
    </row>
    <row r="430" spans="6:6" x14ac:dyDescent="0.2">
      <c r="F430" s="48"/>
    </row>
    <row r="431" spans="6:6" x14ac:dyDescent="0.2">
      <c r="F431" s="48"/>
    </row>
    <row r="432" spans="6:6" x14ac:dyDescent="0.2">
      <c r="F432" s="48"/>
    </row>
    <row r="433" spans="6:6" x14ac:dyDescent="0.2">
      <c r="F433" s="48"/>
    </row>
    <row r="434" spans="6:6" x14ac:dyDescent="0.2">
      <c r="F434" s="48"/>
    </row>
    <row r="435" spans="6:6" x14ac:dyDescent="0.2">
      <c r="F435" s="48"/>
    </row>
    <row r="436" spans="6:6" x14ac:dyDescent="0.2">
      <c r="F436" s="48"/>
    </row>
    <row r="437" spans="6:6" x14ac:dyDescent="0.2">
      <c r="F437" s="48"/>
    </row>
    <row r="438" spans="6:6" x14ac:dyDescent="0.2">
      <c r="F438" s="48"/>
    </row>
    <row r="439" spans="6:6" x14ac:dyDescent="0.2">
      <c r="F439" s="48"/>
    </row>
    <row r="440" spans="6:6" x14ac:dyDescent="0.2">
      <c r="F440" s="48"/>
    </row>
    <row r="441" spans="6:6" x14ac:dyDescent="0.2">
      <c r="F441" s="48"/>
    </row>
    <row r="442" spans="6:6" x14ac:dyDescent="0.2">
      <c r="F442" s="48"/>
    </row>
    <row r="443" spans="6:6" x14ac:dyDescent="0.2">
      <c r="F443" s="48"/>
    </row>
    <row r="444" spans="6:6" x14ac:dyDescent="0.2">
      <c r="F444" s="48"/>
    </row>
    <row r="445" spans="6:6" x14ac:dyDescent="0.2">
      <c r="F445" s="48"/>
    </row>
    <row r="446" spans="6:6" x14ac:dyDescent="0.2">
      <c r="F446" s="48"/>
    </row>
    <row r="447" spans="6:6" x14ac:dyDescent="0.2">
      <c r="F447" s="48"/>
    </row>
    <row r="448" spans="6:6" x14ac:dyDescent="0.2">
      <c r="F448" s="48"/>
    </row>
    <row r="449" spans="6:6" x14ac:dyDescent="0.2">
      <c r="F449" s="48"/>
    </row>
    <row r="450" spans="6:6" x14ac:dyDescent="0.2">
      <c r="F450" s="48"/>
    </row>
    <row r="451" spans="6:6" x14ac:dyDescent="0.2">
      <c r="F451" s="48"/>
    </row>
    <row r="452" spans="6:6" x14ac:dyDescent="0.2">
      <c r="F452" s="48"/>
    </row>
    <row r="453" spans="6:6" x14ac:dyDescent="0.2">
      <c r="F453" s="48"/>
    </row>
    <row r="454" spans="6:6" x14ac:dyDescent="0.2">
      <c r="F454" s="48"/>
    </row>
    <row r="455" spans="6:6" x14ac:dyDescent="0.2">
      <c r="F455" s="48"/>
    </row>
    <row r="456" spans="6:6" x14ac:dyDescent="0.2">
      <c r="F456" s="48"/>
    </row>
    <row r="457" spans="6:6" x14ac:dyDescent="0.2">
      <c r="F457" s="48"/>
    </row>
    <row r="458" spans="6:6" x14ac:dyDescent="0.2">
      <c r="F458" s="48"/>
    </row>
    <row r="459" spans="6:6" x14ac:dyDescent="0.2">
      <c r="F459" s="48"/>
    </row>
    <row r="460" spans="6:6" x14ac:dyDescent="0.2">
      <c r="F460" s="48"/>
    </row>
    <row r="461" spans="6:6" x14ac:dyDescent="0.2">
      <c r="F461" s="48"/>
    </row>
    <row r="462" spans="6:6" x14ac:dyDescent="0.2">
      <c r="F462" s="48"/>
    </row>
    <row r="463" spans="6:6" x14ac:dyDescent="0.2">
      <c r="F463" s="48"/>
    </row>
    <row r="464" spans="6:6" x14ac:dyDescent="0.2">
      <c r="F464" s="48"/>
    </row>
    <row r="465" spans="6:6" x14ac:dyDescent="0.2">
      <c r="F465" s="48"/>
    </row>
    <row r="466" spans="6:6" x14ac:dyDescent="0.2">
      <c r="F466" s="48"/>
    </row>
    <row r="467" spans="6:6" x14ac:dyDescent="0.2">
      <c r="F467" s="48"/>
    </row>
    <row r="468" spans="6:6" x14ac:dyDescent="0.2">
      <c r="F468" s="48"/>
    </row>
    <row r="469" spans="6:6" x14ac:dyDescent="0.2">
      <c r="F469" s="48"/>
    </row>
    <row r="470" spans="6:6" x14ac:dyDescent="0.2">
      <c r="F470" s="48"/>
    </row>
    <row r="471" spans="6:6" x14ac:dyDescent="0.2">
      <c r="F471" s="48"/>
    </row>
    <row r="472" spans="6:6" x14ac:dyDescent="0.2">
      <c r="F472" s="48"/>
    </row>
    <row r="473" spans="6:6" x14ac:dyDescent="0.2">
      <c r="F473" s="48"/>
    </row>
    <row r="474" spans="6:6" x14ac:dyDescent="0.2">
      <c r="F474" s="48"/>
    </row>
    <row r="475" spans="6:6" x14ac:dyDescent="0.2">
      <c r="F475" s="48"/>
    </row>
    <row r="476" spans="6:6" x14ac:dyDescent="0.2">
      <c r="F476" s="48"/>
    </row>
    <row r="477" spans="6:6" x14ac:dyDescent="0.2">
      <c r="F477" s="48"/>
    </row>
    <row r="478" spans="6:6" x14ac:dyDescent="0.2">
      <c r="F478" s="48"/>
    </row>
    <row r="479" spans="6:6" x14ac:dyDescent="0.2">
      <c r="F479" s="48"/>
    </row>
    <row r="480" spans="6:6" x14ac:dyDescent="0.2">
      <c r="F480" s="48"/>
    </row>
    <row r="481" spans="6:6" x14ac:dyDescent="0.2">
      <c r="F481" s="48"/>
    </row>
    <row r="482" spans="6:6" x14ac:dyDescent="0.2">
      <c r="F482" s="48"/>
    </row>
    <row r="483" spans="6:6" x14ac:dyDescent="0.2">
      <c r="F483" s="48"/>
    </row>
    <row r="484" spans="6:6" x14ac:dyDescent="0.2">
      <c r="F484" s="48"/>
    </row>
    <row r="485" spans="6:6" x14ac:dyDescent="0.2">
      <c r="F485" s="48"/>
    </row>
    <row r="486" spans="6:6" x14ac:dyDescent="0.2">
      <c r="F486" s="48"/>
    </row>
    <row r="487" spans="6:6" x14ac:dyDescent="0.2">
      <c r="F487" s="48"/>
    </row>
    <row r="488" spans="6:6" x14ac:dyDescent="0.2">
      <c r="F488" s="48"/>
    </row>
    <row r="489" spans="6:6" x14ac:dyDescent="0.2">
      <c r="F489" s="48"/>
    </row>
    <row r="490" spans="6:6" x14ac:dyDescent="0.2">
      <c r="F490" s="48"/>
    </row>
    <row r="491" spans="6:6" x14ac:dyDescent="0.2">
      <c r="F491" s="48"/>
    </row>
    <row r="492" spans="6:6" x14ac:dyDescent="0.2">
      <c r="F492" s="48"/>
    </row>
    <row r="493" spans="6:6" x14ac:dyDescent="0.2">
      <c r="F493" s="48"/>
    </row>
    <row r="494" spans="6:6" x14ac:dyDescent="0.2">
      <c r="F494" s="48"/>
    </row>
    <row r="495" spans="6:6" x14ac:dyDescent="0.2">
      <c r="F495" s="48"/>
    </row>
    <row r="496" spans="6:6" x14ac:dyDescent="0.2">
      <c r="F496" s="48"/>
    </row>
    <row r="497" spans="6:6" x14ac:dyDescent="0.2">
      <c r="F497" s="48"/>
    </row>
    <row r="498" spans="6:6" x14ac:dyDescent="0.2">
      <c r="F498" s="48"/>
    </row>
    <row r="499" spans="6:6" x14ac:dyDescent="0.2">
      <c r="F499" s="48"/>
    </row>
    <row r="500" spans="6:6" x14ac:dyDescent="0.2">
      <c r="F500" s="48"/>
    </row>
    <row r="501" spans="6:6" x14ac:dyDescent="0.2">
      <c r="F501" s="48"/>
    </row>
    <row r="502" spans="6:6" x14ac:dyDescent="0.2">
      <c r="F502" s="48"/>
    </row>
    <row r="503" spans="6:6" x14ac:dyDescent="0.2">
      <c r="F503" s="48"/>
    </row>
    <row r="504" spans="6:6" x14ac:dyDescent="0.2">
      <c r="F504" s="48"/>
    </row>
    <row r="505" spans="6:6" x14ac:dyDescent="0.2">
      <c r="F505" s="48"/>
    </row>
    <row r="506" spans="6:6" x14ac:dyDescent="0.2">
      <c r="F506" s="48"/>
    </row>
    <row r="507" spans="6:6" x14ac:dyDescent="0.2">
      <c r="F507" s="48"/>
    </row>
    <row r="508" spans="6:6" x14ac:dyDescent="0.2">
      <c r="F508" s="48"/>
    </row>
    <row r="509" spans="6:6" x14ac:dyDescent="0.2">
      <c r="F509" s="48"/>
    </row>
    <row r="510" spans="6:6" x14ac:dyDescent="0.2">
      <c r="F510" s="48"/>
    </row>
    <row r="511" spans="6:6" x14ac:dyDescent="0.2">
      <c r="F511" s="48"/>
    </row>
    <row r="512" spans="6:6" x14ac:dyDescent="0.2">
      <c r="F512" s="48"/>
    </row>
    <row r="513" spans="6:6" x14ac:dyDescent="0.2">
      <c r="F513" s="48"/>
    </row>
    <row r="514" spans="6:6" x14ac:dyDescent="0.2">
      <c r="F514" s="48"/>
    </row>
    <row r="515" spans="6:6" x14ac:dyDescent="0.2">
      <c r="F515" s="48"/>
    </row>
    <row r="516" spans="6:6" x14ac:dyDescent="0.2">
      <c r="F516" s="48"/>
    </row>
    <row r="517" spans="6:6" x14ac:dyDescent="0.2">
      <c r="F517" s="48"/>
    </row>
    <row r="518" spans="6:6" x14ac:dyDescent="0.2">
      <c r="F518" s="48"/>
    </row>
    <row r="519" spans="6:6" x14ac:dyDescent="0.2">
      <c r="F519" s="48"/>
    </row>
    <row r="520" spans="6:6" x14ac:dyDescent="0.2">
      <c r="F520" s="48"/>
    </row>
    <row r="521" spans="6:6" x14ac:dyDescent="0.2">
      <c r="F521" s="48"/>
    </row>
    <row r="522" spans="6:6" x14ac:dyDescent="0.2">
      <c r="F522" s="48"/>
    </row>
    <row r="523" spans="6:6" x14ac:dyDescent="0.2">
      <c r="F523" s="48"/>
    </row>
    <row r="524" spans="6:6" x14ac:dyDescent="0.2">
      <c r="F524" s="48"/>
    </row>
    <row r="525" spans="6:6" x14ac:dyDescent="0.2">
      <c r="F525" s="48"/>
    </row>
    <row r="526" spans="6:6" x14ac:dyDescent="0.2">
      <c r="F526" s="48"/>
    </row>
    <row r="527" spans="6:6" x14ac:dyDescent="0.2">
      <c r="F527" s="48"/>
    </row>
    <row r="528" spans="6:6" x14ac:dyDescent="0.2">
      <c r="F528" s="48"/>
    </row>
    <row r="529" spans="6:6" x14ac:dyDescent="0.2">
      <c r="F529" s="48"/>
    </row>
    <row r="530" spans="6:6" x14ac:dyDescent="0.2">
      <c r="F530" s="48"/>
    </row>
    <row r="531" spans="6:6" x14ac:dyDescent="0.2">
      <c r="F531" s="48"/>
    </row>
    <row r="532" spans="6:6" x14ac:dyDescent="0.2">
      <c r="F532" s="48"/>
    </row>
    <row r="533" spans="6:6" x14ac:dyDescent="0.2">
      <c r="F533" s="48"/>
    </row>
    <row r="534" spans="6:6" x14ac:dyDescent="0.2">
      <c r="F534" s="48"/>
    </row>
    <row r="535" spans="6:6" x14ac:dyDescent="0.2">
      <c r="F535" s="48"/>
    </row>
    <row r="536" spans="6:6" x14ac:dyDescent="0.2">
      <c r="F536" s="48"/>
    </row>
    <row r="537" spans="6:6" x14ac:dyDescent="0.2">
      <c r="F537" s="48"/>
    </row>
    <row r="538" spans="6:6" x14ac:dyDescent="0.2">
      <c r="F538" s="48"/>
    </row>
    <row r="539" spans="6:6" x14ac:dyDescent="0.2">
      <c r="F539" s="48"/>
    </row>
    <row r="540" spans="6:6" x14ac:dyDescent="0.2">
      <c r="F540" s="48"/>
    </row>
    <row r="541" spans="6:6" x14ac:dyDescent="0.2">
      <c r="F541" s="48"/>
    </row>
    <row r="542" spans="6:6" x14ac:dyDescent="0.2">
      <c r="F542" s="48"/>
    </row>
    <row r="543" spans="6:6" x14ac:dyDescent="0.2">
      <c r="F543" s="48"/>
    </row>
    <row r="544" spans="6:6" x14ac:dyDescent="0.2">
      <c r="F544" s="48"/>
    </row>
    <row r="545" spans="6:6" x14ac:dyDescent="0.2">
      <c r="F545" s="48"/>
    </row>
    <row r="546" spans="6:6" x14ac:dyDescent="0.2">
      <c r="F546" s="48"/>
    </row>
    <row r="547" spans="6:6" x14ac:dyDescent="0.2">
      <c r="F547" s="48"/>
    </row>
    <row r="548" spans="6:6" x14ac:dyDescent="0.2">
      <c r="F548" s="48"/>
    </row>
    <row r="549" spans="6:6" x14ac:dyDescent="0.2">
      <c r="F549" s="48"/>
    </row>
    <row r="550" spans="6:6" x14ac:dyDescent="0.2">
      <c r="F550" s="48"/>
    </row>
    <row r="551" spans="6:6" x14ac:dyDescent="0.2">
      <c r="F551" s="48"/>
    </row>
    <row r="552" spans="6:6" x14ac:dyDescent="0.2">
      <c r="F552" s="48"/>
    </row>
    <row r="553" spans="6:6" x14ac:dyDescent="0.2">
      <c r="F553" s="48"/>
    </row>
    <row r="554" spans="6:6" x14ac:dyDescent="0.2">
      <c r="F554" s="48"/>
    </row>
    <row r="555" spans="6:6" x14ac:dyDescent="0.2">
      <c r="F555" s="48"/>
    </row>
    <row r="556" spans="6:6" x14ac:dyDescent="0.2">
      <c r="F556" s="48"/>
    </row>
    <row r="557" spans="6:6" x14ac:dyDescent="0.2">
      <c r="F557" s="48"/>
    </row>
    <row r="558" spans="6:6" x14ac:dyDescent="0.2">
      <c r="F558" s="48"/>
    </row>
    <row r="559" spans="6:6" x14ac:dyDescent="0.2">
      <c r="F559" s="48"/>
    </row>
    <row r="560" spans="6:6" x14ac:dyDescent="0.2">
      <c r="F560" s="48"/>
    </row>
    <row r="561" spans="6:6" x14ac:dyDescent="0.2">
      <c r="F561" s="48"/>
    </row>
    <row r="562" spans="6:6" x14ac:dyDescent="0.2">
      <c r="F562" s="48"/>
    </row>
    <row r="563" spans="6:6" x14ac:dyDescent="0.2">
      <c r="F563" s="48"/>
    </row>
    <row r="564" spans="6:6" x14ac:dyDescent="0.2">
      <c r="F564" s="48"/>
    </row>
    <row r="565" spans="6:6" x14ac:dyDescent="0.2">
      <c r="F565" s="48"/>
    </row>
    <row r="566" spans="6:6" x14ac:dyDescent="0.2">
      <c r="F566" s="48"/>
    </row>
    <row r="567" spans="6:6" x14ac:dyDescent="0.2">
      <c r="F567" s="48"/>
    </row>
    <row r="568" spans="6:6" x14ac:dyDescent="0.2">
      <c r="F568" s="48"/>
    </row>
    <row r="569" spans="6:6" x14ac:dyDescent="0.2">
      <c r="F569" s="48"/>
    </row>
    <row r="570" spans="6:6" x14ac:dyDescent="0.2">
      <c r="F570" s="48"/>
    </row>
    <row r="571" spans="6:6" x14ac:dyDescent="0.2">
      <c r="F571" s="48"/>
    </row>
    <row r="572" spans="6:6" x14ac:dyDescent="0.2">
      <c r="F572" s="48"/>
    </row>
    <row r="573" spans="6:6" x14ac:dyDescent="0.2">
      <c r="F573" s="48"/>
    </row>
    <row r="574" spans="6:6" x14ac:dyDescent="0.2">
      <c r="F574" s="48"/>
    </row>
    <row r="575" spans="6:6" x14ac:dyDescent="0.2">
      <c r="F575" s="48"/>
    </row>
    <row r="576" spans="6:6" x14ac:dyDescent="0.2">
      <c r="F576" s="48"/>
    </row>
    <row r="577" spans="6:6" x14ac:dyDescent="0.2">
      <c r="F577" s="48"/>
    </row>
    <row r="578" spans="6:6" x14ac:dyDescent="0.2">
      <c r="F578" s="48"/>
    </row>
    <row r="579" spans="6:6" x14ac:dyDescent="0.2">
      <c r="F579" s="48"/>
    </row>
    <row r="580" spans="6:6" x14ac:dyDescent="0.2">
      <c r="F580" s="48"/>
    </row>
    <row r="581" spans="6:6" x14ac:dyDescent="0.2">
      <c r="F581" s="48"/>
    </row>
    <row r="582" spans="6:6" x14ac:dyDescent="0.2">
      <c r="F582" s="48"/>
    </row>
    <row r="583" spans="6:6" x14ac:dyDescent="0.2">
      <c r="F583" s="48"/>
    </row>
    <row r="584" spans="6:6" x14ac:dyDescent="0.2">
      <c r="F584" s="48"/>
    </row>
    <row r="585" spans="6:6" x14ac:dyDescent="0.2">
      <c r="F585" s="48"/>
    </row>
    <row r="586" spans="6:6" x14ac:dyDescent="0.2">
      <c r="F586" s="48"/>
    </row>
    <row r="587" spans="6:6" x14ac:dyDescent="0.2">
      <c r="F587" s="48"/>
    </row>
    <row r="588" spans="6:6" x14ac:dyDescent="0.2">
      <c r="F588" s="48"/>
    </row>
    <row r="589" spans="6:6" x14ac:dyDescent="0.2">
      <c r="F589" s="48"/>
    </row>
    <row r="590" spans="6:6" x14ac:dyDescent="0.2">
      <c r="F590" s="48"/>
    </row>
    <row r="591" spans="6:6" x14ac:dyDescent="0.2">
      <c r="F591" s="48"/>
    </row>
    <row r="592" spans="6:6" x14ac:dyDescent="0.2">
      <c r="F592" s="48"/>
    </row>
    <row r="593" spans="6:6" x14ac:dyDescent="0.2">
      <c r="F593" s="48"/>
    </row>
    <row r="594" spans="6:6" x14ac:dyDescent="0.2">
      <c r="F594" s="48"/>
    </row>
    <row r="595" spans="6:6" x14ac:dyDescent="0.2">
      <c r="F595" s="48"/>
    </row>
    <row r="596" spans="6:6" x14ac:dyDescent="0.2">
      <c r="F596" s="48"/>
    </row>
    <row r="597" spans="6:6" x14ac:dyDescent="0.2">
      <c r="F597" s="48"/>
    </row>
    <row r="598" spans="6:6" x14ac:dyDescent="0.2">
      <c r="F598" s="48"/>
    </row>
    <row r="599" spans="6:6" x14ac:dyDescent="0.2">
      <c r="F599" s="48"/>
    </row>
    <row r="600" spans="6:6" x14ac:dyDescent="0.2">
      <c r="F600" s="48"/>
    </row>
    <row r="601" spans="6:6" x14ac:dyDescent="0.2">
      <c r="F601" s="48"/>
    </row>
    <row r="602" spans="6:6" x14ac:dyDescent="0.2">
      <c r="F602" s="48"/>
    </row>
    <row r="603" spans="6:6" x14ac:dyDescent="0.2">
      <c r="F603" s="48"/>
    </row>
    <row r="604" spans="6:6" x14ac:dyDescent="0.2">
      <c r="F604" s="48"/>
    </row>
    <row r="605" spans="6:6" x14ac:dyDescent="0.2">
      <c r="F605" s="48"/>
    </row>
    <row r="606" spans="6:6" x14ac:dyDescent="0.2">
      <c r="F606" s="48"/>
    </row>
    <row r="607" spans="6:6" x14ac:dyDescent="0.2">
      <c r="F607" s="48"/>
    </row>
    <row r="608" spans="6:6" x14ac:dyDescent="0.2">
      <c r="F608" s="48"/>
    </row>
    <row r="609" spans="6:6" x14ac:dyDescent="0.2">
      <c r="F609" s="48"/>
    </row>
    <row r="610" spans="6:6" x14ac:dyDescent="0.2">
      <c r="F610" s="48"/>
    </row>
    <row r="611" spans="6:6" x14ac:dyDescent="0.2">
      <c r="F611" s="48"/>
    </row>
    <row r="612" spans="6:6" x14ac:dyDescent="0.2">
      <c r="F612" s="48"/>
    </row>
    <row r="613" spans="6:6" x14ac:dyDescent="0.2">
      <c r="F613" s="48"/>
    </row>
    <row r="614" spans="6:6" x14ac:dyDescent="0.2">
      <c r="F614" s="48"/>
    </row>
    <row r="615" spans="6:6" x14ac:dyDescent="0.2">
      <c r="F615" s="48"/>
    </row>
    <row r="616" spans="6:6" x14ac:dyDescent="0.2">
      <c r="F616" s="48"/>
    </row>
    <row r="617" spans="6:6" x14ac:dyDescent="0.2">
      <c r="F617" s="48"/>
    </row>
    <row r="618" spans="6:6" x14ac:dyDescent="0.2">
      <c r="F618" s="48"/>
    </row>
    <row r="619" spans="6:6" x14ac:dyDescent="0.2">
      <c r="F619" s="48"/>
    </row>
    <row r="620" spans="6:6" x14ac:dyDescent="0.2">
      <c r="F620" s="48"/>
    </row>
    <row r="621" spans="6:6" x14ac:dyDescent="0.2">
      <c r="F621" s="48"/>
    </row>
    <row r="622" spans="6:6" x14ac:dyDescent="0.2">
      <c r="F622" s="48"/>
    </row>
    <row r="623" spans="6:6" x14ac:dyDescent="0.2">
      <c r="F623" s="48"/>
    </row>
    <row r="624" spans="6:6" x14ac:dyDescent="0.2">
      <c r="F624" s="48"/>
    </row>
    <row r="625" spans="6:6" x14ac:dyDescent="0.2">
      <c r="F625" s="48"/>
    </row>
    <row r="626" spans="6:6" x14ac:dyDescent="0.2">
      <c r="F626" s="48"/>
    </row>
    <row r="627" spans="6:6" x14ac:dyDescent="0.2">
      <c r="F627" s="48"/>
    </row>
    <row r="628" spans="6:6" x14ac:dyDescent="0.2">
      <c r="F628" s="48"/>
    </row>
    <row r="629" spans="6:6" x14ac:dyDescent="0.2">
      <c r="F629" s="48"/>
    </row>
    <row r="630" spans="6:6" x14ac:dyDescent="0.2">
      <c r="F630" s="48"/>
    </row>
    <row r="631" spans="6:6" x14ac:dyDescent="0.2">
      <c r="F631" s="48"/>
    </row>
    <row r="632" spans="6:6" x14ac:dyDescent="0.2">
      <c r="F632" s="48"/>
    </row>
    <row r="633" spans="6:6" x14ac:dyDescent="0.2">
      <c r="F633" s="48"/>
    </row>
    <row r="634" spans="6:6" x14ac:dyDescent="0.2">
      <c r="F634" s="48"/>
    </row>
    <row r="635" spans="6:6" x14ac:dyDescent="0.2">
      <c r="F635" s="48"/>
    </row>
    <row r="636" spans="6:6" x14ac:dyDescent="0.2">
      <c r="F636" s="48"/>
    </row>
    <row r="637" spans="6:6" x14ac:dyDescent="0.2">
      <c r="F637" s="48"/>
    </row>
    <row r="638" spans="6:6" x14ac:dyDescent="0.2">
      <c r="F638" s="48"/>
    </row>
    <row r="639" spans="6:6" x14ac:dyDescent="0.2">
      <c r="F639" s="48"/>
    </row>
    <row r="640" spans="6:6" x14ac:dyDescent="0.2">
      <c r="F640" s="48"/>
    </row>
    <row r="641" spans="6:6" x14ac:dyDescent="0.2">
      <c r="F641" s="48"/>
    </row>
    <row r="642" spans="6:6" x14ac:dyDescent="0.2">
      <c r="F642" s="48"/>
    </row>
    <row r="643" spans="6:6" x14ac:dyDescent="0.2">
      <c r="F643" s="48"/>
    </row>
    <row r="644" spans="6:6" x14ac:dyDescent="0.2">
      <c r="F644" s="48"/>
    </row>
    <row r="645" spans="6:6" x14ac:dyDescent="0.2">
      <c r="F645" s="48"/>
    </row>
    <row r="646" spans="6:6" x14ac:dyDescent="0.2">
      <c r="F646" s="48"/>
    </row>
    <row r="647" spans="6:6" x14ac:dyDescent="0.2">
      <c r="F647" s="48"/>
    </row>
    <row r="648" spans="6:6" x14ac:dyDescent="0.2">
      <c r="F648" s="48"/>
    </row>
    <row r="649" spans="6:6" x14ac:dyDescent="0.2">
      <c r="F649" s="48"/>
    </row>
    <row r="650" spans="6:6" x14ac:dyDescent="0.2">
      <c r="F650" s="48"/>
    </row>
    <row r="651" spans="6:6" x14ac:dyDescent="0.2">
      <c r="F651" s="48"/>
    </row>
    <row r="652" spans="6:6" x14ac:dyDescent="0.2">
      <c r="F652" s="48"/>
    </row>
    <row r="653" spans="6:6" x14ac:dyDescent="0.2">
      <c r="F653" s="48"/>
    </row>
    <row r="654" spans="6:6" x14ac:dyDescent="0.2">
      <c r="F654" s="48"/>
    </row>
    <row r="655" spans="6:6" x14ac:dyDescent="0.2">
      <c r="F655" s="48"/>
    </row>
    <row r="656" spans="6:6" x14ac:dyDescent="0.2">
      <c r="F656" s="48"/>
    </row>
    <row r="657" spans="6:6" x14ac:dyDescent="0.2">
      <c r="F657" s="48"/>
    </row>
    <row r="658" spans="6:6" x14ac:dyDescent="0.2">
      <c r="F658" s="48"/>
    </row>
    <row r="659" spans="6:6" x14ac:dyDescent="0.2">
      <c r="F659" s="48"/>
    </row>
    <row r="660" spans="6:6" x14ac:dyDescent="0.2">
      <c r="F660" s="48"/>
    </row>
    <row r="661" spans="6:6" x14ac:dyDescent="0.2">
      <c r="F661" s="48"/>
    </row>
    <row r="662" spans="6:6" x14ac:dyDescent="0.2">
      <c r="F662" s="48"/>
    </row>
    <row r="663" spans="6:6" x14ac:dyDescent="0.2">
      <c r="F663" s="48"/>
    </row>
    <row r="664" spans="6:6" x14ac:dyDescent="0.2">
      <c r="F664" s="48"/>
    </row>
    <row r="665" spans="6:6" x14ac:dyDescent="0.2">
      <c r="F665" s="48"/>
    </row>
    <row r="666" spans="6:6" x14ac:dyDescent="0.2">
      <c r="F666" s="48"/>
    </row>
    <row r="667" spans="6:6" x14ac:dyDescent="0.2">
      <c r="F667" s="48"/>
    </row>
    <row r="668" spans="6:6" x14ac:dyDescent="0.2">
      <c r="F668" s="48"/>
    </row>
    <row r="669" spans="6:6" x14ac:dyDescent="0.2">
      <c r="F669" s="48"/>
    </row>
    <row r="670" spans="6:6" x14ac:dyDescent="0.2">
      <c r="F670" s="48"/>
    </row>
    <row r="671" spans="6:6" x14ac:dyDescent="0.2">
      <c r="F671" s="48"/>
    </row>
    <row r="672" spans="6:6" x14ac:dyDescent="0.2">
      <c r="F672" s="48"/>
    </row>
    <row r="673" spans="6:6" x14ac:dyDescent="0.2">
      <c r="F673" s="48"/>
    </row>
    <row r="674" spans="6:6" x14ac:dyDescent="0.2">
      <c r="F674" s="48"/>
    </row>
    <row r="675" spans="6:6" x14ac:dyDescent="0.2">
      <c r="F675" s="48"/>
    </row>
    <row r="676" spans="6:6" x14ac:dyDescent="0.2">
      <c r="F676" s="48"/>
    </row>
    <row r="677" spans="6:6" x14ac:dyDescent="0.2">
      <c r="F677" s="48"/>
    </row>
    <row r="678" spans="6:6" x14ac:dyDescent="0.2">
      <c r="F678" s="48"/>
    </row>
    <row r="679" spans="6:6" x14ac:dyDescent="0.2">
      <c r="F679" s="48"/>
    </row>
    <row r="680" spans="6:6" x14ac:dyDescent="0.2">
      <c r="F680" s="48"/>
    </row>
    <row r="681" spans="6:6" x14ac:dyDescent="0.2">
      <c r="F681" s="48"/>
    </row>
    <row r="682" spans="6:6" x14ac:dyDescent="0.2">
      <c r="F682" s="48"/>
    </row>
    <row r="683" spans="6:6" x14ac:dyDescent="0.2">
      <c r="F683" s="48"/>
    </row>
    <row r="684" spans="6:6" x14ac:dyDescent="0.2">
      <c r="F684" s="48"/>
    </row>
    <row r="685" spans="6:6" x14ac:dyDescent="0.2">
      <c r="F685" s="48"/>
    </row>
    <row r="686" spans="6:6" x14ac:dyDescent="0.2">
      <c r="F686" s="48"/>
    </row>
    <row r="687" spans="6:6" x14ac:dyDescent="0.2">
      <c r="F687" s="48"/>
    </row>
    <row r="688" spans="6:6" x14ac:dyDescent="0.2">
      <c r="F688" s="48"/>
    </row>
    <row r="689" spans="6:6" x14ac:dyDescent="0.2">
      <c r="F689" s="48"/>
    </row>
    <row r="690" spans="6:6" x14ac:dyDescent="0.2">
      <c r="F690" s="48"/>
    </row>
    <row r="691" spans="6:6" x14ac:dyDescent="0.2">
      <c r="F691" s="48"/>
    </row>
    <row r="692" spans="6:6" x14ac:dyDescent="0.2">
      <c r="F692" s="48"/>
    </row>
    <row r="693" spans="6:6" x14ac:dyDescent="0.2">
      <c r="F693" s="48"/>
    </row>
    <row r="694" spans="6:6" x14ac:dyDescent="0.2">
      <c r="F694" s="48"/>
    </row>
    <row r="695" spans="6:6" x14ac:dyDescent="0.2">
      <c r="F695" s="48"/>
    </row>
    <row r="696" spans="6:6" x14ac:dyDescent="0.2">
      <c r="F696" s="48"/>
    </row>
    <row r="697" spans="6:6" x14ac:dyDescent="0.2">
      <c r="F697" s="48"/>
    </row>
    <row r="698" spans="6:6" x14ac:dyDescent="0.2">
      <c r="F698" s="48"/>
    </row>
    <row r="699" spans="6:6" x14ac:dyDescent="0.2">
      <c r="F699" s="48"/>
    </row>
    <row r="700" spans="6:6" x14ac:dyDescent="0.2">
      <c r="F700" s="48"/>
    </row>
    <row r="701" spans="6:6" x14ac:dyDescent="0.2">
      <c r="F701" s="48"/>
    </row>
    <row r="702" spans="6:6" x14ac:dyDescent="0.2">
      <c r="F702" s="48"/>
    </row>
    <row r="703" spans="6:6" x14ac:dyDescent="0.2">
      <c r="F703" s="48"/>
    </row>
    <row r="704" spans="6:6" x14ac:dyDescent="0.2">
      <c r="F704" s="48"/>
    </row>
    <row r="705" spans="6:6" x14ac:dyDescent="0.2">
      <c r="F705" s="48"/>
    </row>
    <row r="706" spans="6:6" x14ac:dyDescent="0.2">
      <c r="F706" s="48"/>
    </row>
    <row r="707" spans="6:6" x14ac:dyDescent="0.2">
      <c r="F707" s="48"/>
    </row>
    <row r="708" spans="6:6" x14ac:dyDescent="0.2">
      <c r="F708" s="48"/>
    </row>
    <row r="709" spans="6:6" x14ac:dyDescent="0.2">
      <c r="F709" s="48"/>
    </row>
    <row r="710" spans="6:6" x14ac:dyDescent="0.2">
      <c r="F710" s="48"/>
    </row>
    <row r="711" spans="6:6" x14ac:dyDescent="0.2">
      <c r="F711" s="48"/>
    </row>
    <row r="712" spans="6:6" x14ac:dyDescent="0.2">
      <c r="F712" s="48"/>
    </row>
    <row r="713" spans="6:6" x14ac:dyDescent="0.2">
      <c r="F713" s="48"/>
    </row>
    <row r="714" spans="6:6" x14ac:dyDescent="0.2">
      <c r="F714" s="48"/>
    </row>
    <row r="715" spans="6:6" x14ac:dyDescent="0.2">
      <c r="F715" s="48"/>
    </row>
    <row r="716" spans="6:6" x14ac:dyDescent="0.2">
      <c r="F716" s="48"/>
    </row>
    <row r="717" spans="6:6" x14ac:dyDescent="0.2">
      <c r="F717" s="48"/>
    </row>
    <row r="718" spans="6:6" x14ac:dyDescent="0.2">
      <c r="F718" s="48"/>
    </row>
    <row r="719" spans="6:6" x14ac:dyDescent="0.2">
      <c r="F719" s="48"/>
    </row>
    <row r="720" spans="6:6" x14ac:dyDescent="0.2">
      <c r="F720" s="48"/>
    </row>
    <row r="721" spans="6:6" x14ac:dyDescent="0.2">
      <c r="F721" s="48"/>
    </row>
    <row r="722" spans="6:6" x14ac:dyDescent="0.2">
      <c r="F722" s="48"/>
    </row>
    <row r="723" spans="6:6" x14ac:dyDescent="0.2">
      <c r="F723" s="48"/>
    </row>
    <row r="724" spans="6:6" x14ac:dyDescent="0.2">
      <c r="F724" s="48"/>
    </row>
    <row r="725" spans="6:6" x14ac:dyDescent="0.2">
      <c r="F725" s="48"/>
    </row>
    <row r="726" spans="6:6" x14ac:dyDescent="0.2">
      <c r="F726" s="48"/>
    </row>
    <row r="727" spans="6:6" x14ac:dyDescent="0.2">
      <c r="F727" s="48"/>
    </row>
    <row r="728" spans="6:6" x14ac:dyDescent="0.2">
      <c r="F728" s="48"/>
    </row>
    <row r="729" spans="6:6" x14ac:dyDescent="0.2">
      <c r="F729" s="48"/>
    </row>
    <row r="730" spans="6:6" x14ac:dyDescent="0.2">
      <c r="F730" s="48"/>
    </row>
    <row r="731" spans="6:6" x14ac:dyDescent="0.2">
      <c r="F731" s="48"/>
    </row>
    <row r="732" spans="6:6" x14ac:dyDescent="0.2">
      <c r="F732" s="48"/>
    </row>
    <row r="733" spans="6:6" x14ac:dyDescent="0.2">
      <c r="F733" s="48"/>
    </row>
    <row r="734" spans="6:6" x14ac:dyDescent="0.2">
      <c r="F734" s="48"/>
    </row>
    <row r="735" spans="6:6" x14ac:dyDescent="0.2">
      <c r="F735" s="48"/>
    </row>
    <row r="736" spans="6:6" x14ac:dyDescent="0.2">
      <c r="F736" s="48"/>
    </row>
    <row r="737" spans="6:6" x14ac:dyDescent="0.2">
      <c r="F737" s="48"/>
    </row>
    <row r="738" spans="6:6" x14ac:dyDescent="0.2">
      <c r="F738" s="48"/>
    </row>
    <row r="739" spans="6:6" x14ac:dyDescent="0.2">
      <c r="F739" s="48"/>
    </row>
    <row r="740" spans="6:6" x14ac:dyDescent="0.2">
      <c r="F740" s="48"/>
    </row>
    <row r="741" spans="6:6" x14ac:dyDescent="0.2">
      <c r="F741" s="48"/>
    </row>
    <row r="742" spans="6:6" x14ac:dyDescent="0.2">
      <c r="F742" s="48"/>
    </row>
    <row r="743" spans="6:6" x14ac:dyDescent="0.2">
      <c r="F743" s="48"/>
    </row>
    <row r="744" spans="6:6" x14ac:dyDescent="0.2">
      <c r="F744" s="48"/>
    </row>
    <row r="745" spans="6:6" x14ac:dyDescent="0.2">
      <c r="F745" s="48"/>
    </row>
    <row r="746" spans="6:6" x14ac:dyDescent="0.2">
      <c r="F746" s="48"/>
    </row>
    <row r="747" spans="6:6" x14ac:dyDescent="0.2">
      <c r="F747" s="48"/>
    </row>
    <row r="748" spans="6:6" x14ac:dyDescent="0.2">
      <c r="F748" s="48"/>
    </row>
    <row r="749" spans="6:6" x14ac:dyDescent="0.2">
      <c r="F749" s="48"/>
    </row>
    <row r="750" spans="6:6" x14ac:dyDescent="0.2">
      <c r="F750" s="48"/>
    </row>
    <row r="751" spans="6:6" x14ac:dyDescent="0.2">
      <c r="F751" s="48"/>
    </row>
    <row r="752" spans="6:6" x14ac:dyDescent="0.2">
      <c r="F752" s="48"/>
    </row>
    <row r="753" spans="6:6" x14ac:dyDescent="0.2">
      <c r="F753" s="48"/>
    </row>
    <row r="754" spans="6:6" x14ac:dyDescent="0.2">
      <c r="F754" s="48"/>
    </row>
    <row r="755" spans="6:6" x14ac:dyDescent="0.2">
      <c r="F755" s="48"/>
    </row>
    <row r="756" spans="6:6" x14ac:dyDescent="0.2">
      <c r="F756" s="48"/>
    </row>
    <row r="757" spans="6:6" x14ac:dyDescent="0.2">
      <c r="F757" s="48"/>
    </row>
    <row r="758" spans="6:6" x14ac:dyDescent="0.2">
      <c r="F758" s="48"/>
    </row>
    <row r="759" spans="6:6" x14ac:dyDescent="0.2">
      <c r="F759" s="48"/>
    </row>
    <row r="760" spans="6:6" x14ac:dyDescent="0.2">
      <c r="F760" s="48"/>
    </row>
    <row r="761" spans="6:6" x14ac:dyDescent="0.2">
      <c r="F761" s="48"/>
    </row>
    <row r="762" spans="6:6" x14ac:dyDescent="0.2">
      <c r="F762" s="48"/>
    </row>
    <row r="763" spans="6:6" x14ac:dyDescent="0.2">
      <c r="F763" s="48"/>
    </row>
    <row r="764" spans="6:6" x14ac:dyDescent="0.2">
      <c r="F764" s="48"/>
    </row>
    <row r="765" spans="6:6" x14ac:dyDescent="0.2">
      <c r="F765" s="48"/>
    </row>
    <row r="766" spans="6:6" x14ac:dyDescent="0.2">
      <c r="F766" s="48"/>
    </row>
    <row r="767" spans="6:6" x14ac:dyDescent="0.2">
      <c r="F767" s="48"/>
    </row>
    <row r="768" spans="6:6" x14ac:dyDescent="0.2">
      <c r="F768" s="48"/>
    </row>
    <row r="769" spans="6:6" x14ac:dyDescent="0.2">
      <c r="F769" s="48"/>
    </row>
    <row r="770" spans="6:6" x14ac:dyDescent="0.2">
      <c r="F770" s="48"/>
    </row>
    <row r="771" spans="6:6" x14ac:dyDescent="0.2">
      <c r="F771" s="48"/>
    </row>
    <row r="772" spans="6:6" x14ac:dyDescent="0.2">
      <c r="F772" s="48"/>
    </row>
    <row r="773" spans="6:6" x14ac:dyDescent="0.2">
      <c r="F773" s="48"/>
    </row>
    <row r="774" spans="6:6" x14ac:dyDescent="0.2">
      <c r="F774" s="48"/>
    </row>
    <row r="775" spans="6:6" x14ac:dyDescent="0.2">
      <c r="F775" s="48"/>
    </row>
    <row r="776" spans="6:6" x14ac:dyDescent="0.2">
      <c r="F776" s="48"/>
    </row>
    <row r="777" spans="6:6" x14ac:dyDescent="0.2">
      <c r="F777" s="48"/>
    </row>
    <row r="778" spans="6:6" x14ac:dyDescent="0.2">
      <c r="F778" s="48"/>
    </row>
    <row r="779" spans="6:6" x14ac:dyDescent="0.2">
      <c r="F779" s="48"/>
    </row>
    <row r="780" spans="6:6" x14ac:dyDescent="0.2">
      <c r="F780" s="48"/>
    </row>
    <row r="781" spans="6:6" x14ac:dyDescent="0.2">
      <c r="F781" s="48"/>
    </row>
    <row r="782" spans="6:6" x14ac:dyDescent="0.2">
      <c r="F782" s="48"/>
    </row>
    <row r="783" spans="6:6" x14ac:dyDescent="0.2">
      <c r="F783" s="48"/>
    </row>
    <row r="784" spans="6:6" x14ac:dyDescent="0.2">
      <c r="F784" s="48"/>
    </row>
    <row r="785" spans="6:6" x14ac:dyDescent="0.2">
      <c r="F785" s="48"/>
    </row>
    <row r="786" spans="6:6" x14ac:dyDescent="0.2">
      <c r="F786" s="48"/>
    </row>
    <row r="787" spans="6:6" x14ac:dyDescent="0.2">
      <c r="F787" s="48"/>
    </row>
    <row r="788" spans="6:6" x14ac:dyDescent="0.2">
      <c r="F788" s="48"/>
    </row>
    <row r="789" spans="6:6" x14ac:dyDescent="0.2">
      <c r="F789" s="48"/>
    </row>
    <row r="790" spans="6:6" x14ac:dyDescent="0.2">
      <c r="F790" s="48"/>
    </row>
    <row r="791" spans="6:6" x14ac:dyDescent="0.2">
      <c r="F791" s="48"/>
    </row>
    <row r="792" spans="6:6" x14ac:dyDescent="0.2">
      <c r="F792" s="48"/>
    </row>
    <row r="793" spans="6:6" x14ac:dyDescent="0.2">
      <c r="F793" s="48"/>
    </row>
    <row r="794" spans="6:6" x14ac:dyDescent="0.2">
      <c r="F794" s="48"/>
    </row>
    <row r="795" spans="6:6" x14ac:dyDescent="0.2">
      <c r="F795" s="48"/>
    </row>
    <row r="796" spans="6:6" x14ac:dyDescent="0.2">
      <c r="F796" s="48"/>
    </row>
    <row r="797" spans="6:6" x14ac:dyDescent="0.2">
      <c r="F797" s="48"/>
    </row>
    <row r="798" spans="6:6" x14ac:dyDescent="0.2">
      <c r="F798" s="48"/>
    </row>
    <row r="799" spans="6:6" x14ac:dyDescent="0.2">
      <c r="F799" s="48"/>
    </row>
    <row r="800" spans="6:6" x14ac:dyDescent="0.2">
      <c r="F800" s="48"/>
    </row>
    <row r="801" spans="6:6" x14ac:dyDescent="0.2">
      <c r="F801" s="48"/>
    </row>
    <row r="802" spans="6:6" x14ac:dyDescent="0.2">
      <c r="F802" s="48"/>
    </row>
    <row r="803" spans="6:6" x14ac:dyDescent="0.2">
      <c r="F803" s="48"/>
    </row>
    <row r="804" spans="6:6" x14ac:dyDescent="0.2">
      <c r="F804" s="48"/>
    </row>
    <row r="805" spans="6:6" x14ac:dyDescent="0.2">
      <c r="F805" s="48"/>
    </row>
    <row r="806" spans="6:6" x14ac:dyDescent="0.2">
      <c r="F806" s="48"/>
    </row>
    <row r="807" spans="6:6" x14ac:dyDescent="0.2">
      <c r="F807" s="48"/>
    </row>
    <row r="808" spans="6:6" x14ac:dyDescent="0.2">
      <c r="F808" s="48"/>
    </row>
  </sheetData>
  <pageMargins left="0.70866141732283472" right="0.70866141732283472" top="0.78740157480314965" bottom="0.78740157480314965" header="0.31496062992125984" footer="0.31496062992125984"/>
  <pageSetup paperSize="9" scale="82" fitToHeight="20" orientation="landscape" r:id="rId1"/>
  <ignoredErrors>
    <ignoredError sqref="J39 J7 J67 L166 L203 L194 H92:L95 H150:L150 H145:L146 H115:L115 H190:J191 H279:J279 P6 H47:J49 H97:L107 H110:L111 H117:L123 H125:L125 H128:L135 H138:L139 H148:L148 H152:L156 H185:J188 H193:J201 H203:J212 H219:J219 H214:J217 H221:J223 H226:J229 H232:J234 H241:J242 H244:J247 H250:J252 H254:J262 H264:J273 H281:J284 H141:L143 Z78:Z284 Z51:Z76 Z6:Z45 Z47:Z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25" zoomScaleNormal="100" workbookViewId="0">
      <selection activeCell="A8" sqref="A8"/>
    </sheetView>
  </sheetViews>
  <sheetFormatPr baseColWidth="10" defaultRowHeight="12.75" x14ac:dyDescent="0.2"/>
  <cols>
    <col min="1" max="1" width="10.7109375" customWidth="1"/>
    <col min="2" max="2" width="19.140625" customWidth="1"/>
    <col min="3" max="3" width="7" customWidth="1"/>
    <col min="4" max="4" width="5.85546875" customWidth="1"/>
    <col min="5" max="5" width="7.85546875" customWidth="1"/>
    <col min="6" max="6" width="9.5703125" customWidth="1"/>
    <col min="7" max="7" width="7.85546875" customWidth="1"/>
    <col min="8" max="8" width="9.7109375" customWidth="1"/>
    <col min="9" max="9" width="6.5703125" customWidth="1"/>
    <col min="10" max="10" width="8.85546875" customWidth="1"/>
    <col min="11" max="11" width="2.42578125" customWidth="1"/>
  </cols>
  <sheetData>
    <row r="1" spans="1:20" ht="45.75" customHeight="1" x14ac:dyDescent="0.2"/>
    <row r="2" spans="1:20" ht="18" x14ac:dyDescent="0.25">
      <c r="A2" s="162" t="s">
        <v>466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20" ht="18" x14ac:dyDescent="0.25">
      <c r="A3" s="162" t="s">
        <v>467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5" spans="1:20" x14ac:dyDescent="0.2">
      <c r="A5" s="11"/>
      <c r="B5" s="11"/>
      <c r="C5" s="11"/>
      <c r="D5" s="11"/>
      <c r="E5" s="11"/>
      <c r="F5" s="11"/>
      <c r="G5" s="23"/>
      <c r="H5" s="23"/>
      <c r="I5" s="4"/>
      <c r="J5" s="23"/>
      <c r="K5" s="23"/>
    </row>
    <row r="6" spans="1:20" ht="18" x14ac:dyDescent="0.25">
      <c r="A6" s="162" t="s">
        <v>65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20" ht="15" x14ac:dyDescent="0.2">
      <c r="A7" s="3"/>
      <c r="B7" s="3"/>
    </row>
    <row r="8" spans="1:20" s="123" customFormat="1" ht="15" x14ac:dyDescent="0.25">
      <c r="A8" s="122" t="s">
        <v>209</v>
      </c>
      <c r="C8" s="161" t="s">
        <v>388</v>
      </c>
      <c r="D8" s="161"/>
      <c r="E8" s="161"/>
      <c r="F8" s="123">
        <v>92</v>
      </c>
      <c r="G8" s="124" t="s">
        <v>404</v>
      </c>
      <c r="H8" s="105" t="s">
        <v>474</v>
      </c>
      <c r="J8" s="122">
        <v>449.7</v>
      </c>
    </row>
    <row r="9" spans="1:20" s="115" customFormat="1" ht="14.25" x14ac:dyDescent="0.2">
      <c r="D9" s="118"/>
      <c r="E9" s="118"/>
      <c r="G9" s="116"/>
      <c r="H9" s="117"/>
    </row>
    <row r="10" spans="1:20" s="123" customFormat="1" ht="15" x14ac:dyDescent="0.25">
      <c r="A10" s="122" t="s">
        <v>206</v>
      </c>
      <c r="C10" s="122" t="s">
        <v>430</v>
      </c>
      <c r="D10" s="128"/>
      <c r="E10" s="128"/>
      <c r="F10" s="123">
        <v>96</v>
      </c>
      <c r="G10" s="124" t="s">
        <v>475</v>
      </c>
      <c r="H10" s="105" t="s">
        <v>431</v>
      </c>
      <c r="J10" s="122">
        <v>200</v>
      </c>
      <c r="K10" s="124"/>
    </row>
    <row r="11" spans="1:20" s="115" customFormat="1" ht="14.25" x14ac:dyDescent="0.2">
      <c r="G11" s="116"/>
      <c r="H11" s="117"/>
    </row>
    <row r="12" spans="1:20" s="123" customFormat="1" ht="15" x14ac:dyDescent="0.25">
      <c r="A12" s="122" t="s">
        <v>207</v>
      </c>
      <c r="C12" s="122" t="s">
        <v>52</v>
      </c>
      <c r="D12" s="128"/>
      <c r="E12" s="128"/>
      <c r="F12" s="123">
        <v>73</v>
      </c>
      <c r="G12" s="124" t="s">
        <v>403</v>
      </c>
      <c r="H12" s="105" t="s">
        <v>53</v>
      </c>
      <c r="J12" s="122">
        <v>191</v>
      </c>
      <c r="M12" s="11"/>
      <c r="N12" s="28"/>
      <c r="O12" s="28"/>
      <c r="P12" s="11"/>
      <c r="Q12" s="11"/>
    </row>
    <row r="13" spans="1:20" s="115" customFormat="1" ht="14.25" x14ac:dyDescent="0.2">
      <c r="G13" s="116"/>
      <c r="H13" s="117"/>
    </row>
    <row r="14" spans="1:20" s="123" customFormat="1" ht="15" x14ac:dyDescent="0.25">
      <c r="A14" s="122" t="s">
        <v>208</v>
      </c>
      <c r="C14" s="122" t="s">
        <v>388</v>
      </c>
      <c r="F14" s="123">
        <v>92</v>
      </c>
      <c r="G14" s="124" t="s">
        <v>404</v>
      </c>
      <c r="H14" s="105" t="s">
        <v>474</v>
      </c>
      <c r="J14" s="122">
        <v>195</v>
      </c>
    </row>
    <row r="15" spans="1:20" ht="15" x14ac:dyDescent="0.2">
      <c r="A15" s="3"/>
      <c r="B15" s="3"/>
      <c r="F15" s="3"/>
      <c r="G15" s="3"/>
      <c r="H15" s="3"/>
      <c r="I15" s="3"/>
      <c r="J15" s="3"/>
    </row>
    <row r="16" spans="1:20" ht="15" x14ac:dyDescent="0.2">
      <c r="A16" s="3"/>
      <c r="B16" s="3"/>
      <c r="P16" s="11"/>
      <c r="Q16" s="28"/>
      <c r="R16" s="28"/>
      <c r="S16" s="11"/>
      <c r="T16" s="11"/>
    </row>
    <row r="17" spans="1:11" ht="18" x14ac:dyDescent="0.25">
      <c r="A17" s="162" t="s">
        <v>66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9" spans="1:11" x14ac:dyDescent="0.2">
      <c r="D19" s="8">
        <v>2013</v>
      </c>
      <c r="G19" s="8">
        <v>2014</v>
      </c>
    </row>
    <row r="20" spans="1:11" x14ac:dyDescent="0.2">
      <c r="D20" s="8"/>
      <c r="F20" s="8"/>
      <c r="G20" s="8"/>
    </row>
    <row r="21" spans="1:11" x14ac:dyDescent="0.2">
      <c r="A21" t="s">
        <v>67</v>
      </c>
      <c r="D21">
        <v>70</v>
      </c>
      <c r="G21">
        <v>59</v>
      </c>
    </row>
    <row r="25" spans="1:11" ht="18" x14ac:dyDescent="0.25">
      <c r="A25" s="162" t="s">
        <v>68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7" spans="1:11" x14ac:dyDescent="0.2">
      <c r="D27" s="8">
        <v>2013</v>
      </c>
      <c r="E27" s="8"/>
      <c r="G27" s="8">
        <v>2014</v>
      </c>
    </row>
    <row r="29" spans="1:11" x14ac:dyDescent="0.2">
      <c r="A29" t="s">
        <v>69</v>
      </c>
      <c r="D29">
        <v>65</v>
      </c>
      <c r="G29">
        <v>56</v>
      </c>
    </row>
    <row r="31" spans="1:11" x14ac:dyDescent="0.2">
      <c r="A31" t="s">
        <v>70</v>
      </c>
      <c r="D31">
        <v>5</v>
      </c>
      <c r="G31">
        <v>3</v>
      </c>
    </row>
    <row r="34" spans="1:11" ht="18" x14ac:dyDescent="0.25">
      <c r="A34" s="162" t="s">
        <v>203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6" spans="1:11" ht="25.5" x14ac:dyDescent="0.2">
      <c r="F36" s="26" t="s">
        <v>199</v>
      </c>
      <c r="G36" s="27"/>
      <c r="H36" s="26" t="s">
        <v>200</v>
      </c>
      <c r="I36" s="27"/>
      <c r="J36" s="26" t="s">
        <v>201</v>
      </c>
    </row>
    <row r="37" spans="1:11" x14ac:dyDescent="0.2">
      <c r="F37" t="s">
        <v>71</v>
      </c>
      <c r="H37" t="s">
        <v>72</v>
      </c>
      <c r="J37" t="s">
        <v>73</v>
      </c>
    </row>
    <row r="39" spans="1:11" s="105" customFormat="1" x14ac:dyDescent="0.2">
      <c r="A39" s="105" t="s">
        <v>477</v>
      </c>
      <c r="C39" s="63">
        <v>77</v>
      </c>
      <c r="D39" s="105" t="s">
        <v>403</v>
      </c>
      <c r="F39" s="63" t="s">
        <v>405</v>
      </c>
      <c r="G39" s="63"/>
      <c r="H39" s="63"/>
      <c r="I39" s="63"/>
      <c r="J39" s="63"/>
    </row>
    <row r="40" spans="1:11" s="105" customFormat="1" x14ac:dyDescent="0.2">
      <c r="A40" s="105" t="s">
        <v>478</v>
      </c>
      <c r="C40" s="63">
        <v>90</v>
      </c>
      <c r="D40" s="105" t="s">
        <v>460</v>
      </c>
      <c r="F40" s="63" t="s">
        <v>405</v>
      </c>
      <c r="G40" s="63"/>
      <c r="H40" s="63"/>
      <c r="I40" s="63"/>
      <c r="J40" s="63"/>
    </row>
    <row r="41" spans="1:11" s="105" customFormat="1" x14ac:dyDescent="0.2">
      <c r="A41" s="105" t="s">
        <v>479</v>
      </c>
      <c r="C41" s="63">
        <v>96</v>
      </c>
      <c r="D41" s="105" t="s">
        <v>404</v>
      </c>
      <c r="F41" s="63" t="s">
        <v>405</v>
      </c>
      <c r="G41" s="63"/>
      <c r="H41" s="63"/>
      <c r="I41" s="63"/>
      <c r="J41" s="63"/>
    </row>
    <row r="42" spans="1:11" s="117" customFormat="1" x14ac:dyDescent="0.2">
      <c r="C42" s="119"/>
      <c r="F42" s="119"/>
      <c r="G42" s="119"/>
      <c r="H42" s="119"/>
      <c r="I42" s="119"/>
      <c r="J42" s="119"/>
    </row>
    <row r="43" spans="1:11" s="105" customFormat="1" x14ac:dyDescent="0.2">
      <c r="A43" s="105" t="s">
        <v>476</v>
      </c>
      <c r="C43" s="63">
        <v>73</v>
      </c>
      <c r="D43" s="105" t="s">
        <v>460</v>
      </c>
      <c r="F43" s="63"/>
      <c r="G43" s="63"/>
      <c r="H43" s="63" t="s">
        <v>336</v>
      </c>
      <c r="I43" s="63"/>
      <c r="J43" s="63"/>
    </row>
    <row r="44" spans="1:11" s="117" customFormat="1" x14ac:dyDescent="0.2">
      <c r="C44" s="119"/>
      <c r="F44" s="119"/>
      <c r="G44" s="119"/>
      <c r="H44" s="119"/>
      <c r="I44" s="119"/>
      <c r="J44" s="119"/>
    </row>
    <row r="45" spans="1:11" s="105" customFormat="1" x14ac:dyDescent="0.2">
      <c r="A45" s="105" t="s">
        <v>480</v>
      </c>
      <c r="C45" s="63">
        <v>59</v>
      </c>
      <c r="D45" s="105" t="s">
        <v>403</v>
      </c>
      <c r="F45" s="63"/>
      <c r="G45" s="63"/>
      <c r="H45" s="63"/>
      <c r="I45" s="63"/>
      <c r="J45" s="63" t="s">
        <v>405</v>
      </c>
    </row>
    <row r="46" spans="1:11" s="117" customFormat="1" x14ac:dyDescent="0.2">
      <c r="C46" s="119"/>
      <c r="F46" s="121"/>
      <c r="G46" s="119"/>
      <c r="H46" s="121"/>
      <c r="I46" s="119"/>
      <c r="J46" s="119"/>
    </row>
    <row r="47" spans="1:11" s="105" customFormat="1" x14ac:dyDescent="0.2">
      <c r="C47" s="63"/>
      <c r="F47" s="12"/>
      <c r="G47" s="63"/>
      <c r="H47" s="12"/>
      <c r="I47" s="63"/>
      <c r="J47" s="12"/>
    </row>
    <row r="48" spans="1:11" s="105" customFormat="1" x14ac:dyDescent="0.2">
      <c r="C48" s="63"/>
      <c r="F48" s="63"/>
      <c r="G48" s="63"/>
      <c r="H48" s="12"/>
      <c r="I48" s="63"/>
      <c r="J48" s="12"/>
    </row>
    <row r="49" spans="3:10" s="105" customFormat="1" x14ac:dyDescent="0.2">
      <c r="C49" s="63"/>
      <c r="F49" s="63"/>
      <c r="G49" s="63"/>
      <c r="H49" s="63"/>
      <c r="I49" s="63"/>
      <c r="J49" s="63"/>
    </row>
    <row r="50" spans="3:10" s="105" customFormat="1" x14ac:dyDescent="0.2">
      <c r="C50" s="63"/>
      <c r="F50" s="63"/>
      <c r="G50" s="63"/>
      <c r="H50" s="63"/>
      <c r="I50" s="63"/>
      <c r="J50" s="63"/>
    </row>
    <row r="51" spans="3:10" x14ac:dyDescent="0.2">
      <c r="C51" s="10"/>
      <c r="F51" s="10"/>
      <c r="G51" s="10"/>
      <c r="H51" s="10"/>
      <c r="I51" s="10"/>
      <c r="J51" s="10"/>
    </row>
  </sheetData>
  <sortState ref="A40:Q43">
    <sortCondition ref="A40:A43"/>
  </sortState>
  <mergeCells count="6">
    <mergeCell ref="A34:K34"/>
    <mergeCell ref="A6:K6"/>
    <mergeCell ref="A2:K2"/>
    <mergeCell ref="A3:K3"/>
    <mergeCell ref="A17:K17"/>
    <mergeCell ref="A25:K25"/>
  </mergeCells>
  <phoneticPr fontId="0" type="noConversion"/>
  <pageMargins left="0.39370078740157483" right="7.874015748031496E-2" top="0.39370078740157483" bottom="0.25" header="0.51181102362204722" footer="0.36"/>
  <pageSetup paperSize="9" orientation="portrait" r:id="rId1"/>
  <headerFooter alignWithMargins="0">
    <oddFooter>&amp;L&amp;G&amp;C&amp;"Arial,Fett"&amp;12Hauptsponsoren&amp;R&amp;G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21"/>
  </sheetPr>
  <dimension ref="A2:P63"/>
  <sheetViews>
    <sheetView showGridLines="0" showRowColHeaders="0" showZeros="0" topLeftCell="A22" workbookViewId="0">
      <selection activeCell="F58" sqref="F58"/>
    </sheetView>
  </sheetViews>
  <sheetFormatPr baseColWidth="10" defaultRowHeight="12.75" x14ac:dyDescent="0.2"/>
  <cols>
    <col min="1" max="1" width="4.85546875" style="133" customWidth="1"/>
    <col min="2" max="2" width="3.5703125" style="133" customWidth="1"/>
    <col min="3" max="3" width="18.140625" style="133" customWidth="1"/>
    <col min="4" max="4" width="13.85546875" style="133" customWidth="1"/>
    <col min="5" max="13" width="6.5703125" style="133" customWidth="1"/>
    <col min="14" max="14" width="7" style="133" customWidth="1"/>
    <col min="15" max="15" width="5.7109375" style="133" customWidth="1"/>
    <col min="16" max="16" width="6.5703125" style="133" customWidth="1"/>
    <col min="17" max="256" width="11.42578125" style="133"/>
    <col min="257" max="257" width="4.85546875" style="133" customWidth="1"/>
    <col min="258" max="258" width="3.5703125" style="133" customWidth="1"/>
    <col min="259" max="259" width="18.140625" style="133" customWidth="1"/>
    <col min="260" max="260" width="13.85546875" style="133" customWidth="1"/>
    <col min="261" max="269" width="6.5703125" style="133" customWidth="1"/>
    <col min="270" max="270" width="7" style="133" customWidth="1"/>
    <col min="271" max="271" width="5.7109375" style="133" customWidth="1"/>
    <col min="272" max="272" width="6.5703125" style="133" customWidth="1"/>
    <col min="273" max="512" width="11.42578125" style="133"/>
    <col min="513" max="513" width="4.85546875" style="133" customWidth="1"/>
    <col min="514" max="514" width="3.5703125" style="133" customWidth="1"/>
    <col min="515" max="515" width="18.140625" style="133" customWidth="1"/>
    <col min="516" max="516" width="13.85546875" style="133" customWidth="1"/>
    <col min="517" max="525" width="6.5703125" style="133" customWidth="1"/>
    <col min="526" max="526" width="7" style="133" customWidth="1"/>
    <col min="527" max="527" width="5.7109375" style="133" customWidth="1"/>
    <col min="528" max="528" width="6.5703125" style="133" customWidth="1"/>
    <col min="529" max="768" width="11.42578125" style="133"/>
    <col min="769" max="769" width="4.85546875" style="133" customWidth="1"/>
    <col min="770" max="770" width="3.5703125" style="133" customWidth="1"/>
    <col min="771" max="771" width="18.140625" style="133" customWidth="1"/>
    <col min="772" max="772" width="13.85546875" style="133" customWidth="1"/>
    <col min="773" max="781" width="6.5703125" style="133" customWidth="1"/>
    <col min="782" max="782" width="7" style="133" customWidth="1"/>
    <col min="783" max="783" width="5.7109375" style="133" customWidth="1"/>
    <col min="784" max="784" width="6.5703125" style="133" customWidth="1"/>
    <col min="785" max="1024" width="11.42578125" style="133"/>
    <col min="1025" max="1025" width="4.85546875" style="133" customWidth="1"/>
    <col min="1026" max="1026" width="3.5703125" style="133" customWidth="1"/>
    <col min="1027" max="1027" width="18.140625" style="133" customWidth="1"/>
    <col min="1028" max="1028" width="13.85546875" style="133" customWidth="1"/>
    <col min="1029" max="1037" width="6.5703125" style="133" customWidth="1"/>
    <col min="1038" max="1038" width="7" style="133" customWidth="1"/>
    <col min="1039" max="1039" width="5.7109375" style="133" customWidth="1"/>
    <col min="1040" max="1040" width="6.5703125" style="133" customWidth="1"/>
    <col min="1041" max="1280" width="11.42578125" style="133"/>
    <col min="1281" max="1281" width="4.85546875" style="133" customWidth="1"/>
    <col min="1282" max="1282" width="3.5703125" style="133" customWidth="1"/>
    <col min="1283" max="1283" width="18.140625" style="133" customWidth="1"/>
    <col min="1284" max="1284" width="13.85546875" style="133" customWidth="1"/>
    <col min="1285" max="1293" width="6.5703125" style="133" customWidth="1"/>
    <col min="1294" max="1294" width="7" style="133" customWidth="1"/>
    <col min="1295" max="1295" width="5.7109375" style="133" customWidth="1"/>
    <col min="1296" max="1296" width="6.5703125" style="133" customWidth="1"/>
    <col min="1297" max="1536" width="11.42578125" style="133"/>
    <col min="1537" max="1537" width="4.85546875" style="133" customWidth="1"/>
    <col min="1538" max="1538" width="3.5703125" style="133" customWidth="1"/>
    <col min="1539" max="1539" width="18.140625" style="133" customWidth="1"/>
    <col min="1540" max="1540" width="13.85546875" style="133" customWidth="1"/>
    <col min="1541" max="1549" width="6.5703125" style="133" customWidth="1"/>
    <col min="1550" max="1550" width="7" style="133" customWidth="1"/>
    <col min="1551" max="1551" width="5.7109375" style="133" customWidth="1"/>
    <col min="1552" max="1552" width="6.5703125" style="133" customWidth="1"/>
    <col min="1553" max="1792" width="11.42578125" style="133"/>
    <col min="1793" max="1793" width="4.85546875" style="133" customWidth="1"/>
    <col min="1794" max="1794" width="3.5703125" style="133" customWidth="1"/>
    <col min="1795" max="1795" width="18.140625" style="133" customWidth="1"/>
    <col min="1796" max="1796" width="13.85546875" style="133" customWidth="1"/>
    <col min="1797" max="1805" width="6.5703125" style="133" customWidth="1"/>
    <col min="1806" max="1806" width="7" style="133" customWidth="1"/>
    <col min="1807" max="1807" width="5.7109375" style="133" customWidth="1"/>
    <col min="1808" max="1808" width="6.5703125" style="133" customWidth="1"/>
    <col min="1809" max="2048" width="11.42578125" style="133"/>
    <col min="2049" max="2049" width="4.85546875" style="133" customWidth="1"/>
    <col min="2050" max="2050" width="3.5703125" style="133" customWidth="1"/>
    <col min="2051" max="2051" width="18.140625" style="133" customWidth="1"/>
    <col min="2052" max="2052" width="13.85546875" style="133" customWidth="1"/>
    <col min="2053" max="2061" width="6.5703125" style="133" customWidth="1"/>
    <col min="2062" max="2062" width="7" style="133" customWidth="1"/>
    <col min="2063" max="2063" width="5.7109375" style="133" customWidth="1"/>
    <col min="2064" max="2064" width="6.5703125" style="133" customWidth="1"/>
    <col min="2065" max="2304" width="11.42578125" style="133"/>
    <col min="2305" max="2305" width="4.85546875" style="133" customWidth="1"/>
    <col min="2306" max="2306" width="3.5703125" style="133" customWidth="1"/>
    <col min="2307" max="2307" width="18.140625" style="133" customWidth="1"/>
    <col min="2308" max="2308" width="13.85546875" style="133" customWidth="1"/>
    <col min="2309" max="2317" width="6.5703125" style="133" customWidth="1"/>
    <col min="2318" max="2318" width="7" style="133" customWidth="1"/>
    <col min="2319" max="2319" width="5.7109375" style="133" customWidth="1"/>
    <col min="2320" max="2320" width="6.5703125" style="133" customWidth="1"/>
    <col min="2321" max="2560" width="11.42578125" style="133"/>
    <col min="2561" max="2561" width="4.85546875" style="133" customWidth="1"/>
    <col min="2562" max="2562" width="3.5703125" style="133" customWidth="1"/>
    <col min="2563" max="2563" width="18.140625" style="133" customWidth="1"/>
    <col min="2564" max="2564" width="13.85546875" style="133" customWidth="1"/>
    <col min="2565" max="2573" width="6.5703125" style="133" customWidth="1"/>
    <col min="2574" max="2574" width="7" style="133" customWidth="1"/>
    <col min="2575" max="2575" width="5.7109375" style="133" customWidth="1"/>
    <col min="2576" max="2576" width="6.5703125" style="133" customWidth="1"/>
    <col min="2577" max="2816" width="11.42578125" style="133"/>
    <col min="2817" max="2817" width="4.85546875" style="133" customWidth="1"/>
    <col min="2818" max="2818" width="3.5703125" style="133" customWidth="1"/>
    <col min="2819" max="2819" width="18.140625" style="133" customWidth="1"/>
    <col min="2820" max="2820" width="13.85546875" style="133" customWidth="1"/>
    <col min="2821" max="2829" width="6.5703125" style="133" customWidth="1"/>
    <col min="2830" max="2830" width="7" style="133" customWidth="1"/>
    <col min="2831" max="2831" width="5.7109375" style="133" customWidth="1"/>
    <col min="2832" max="2832" width="6.5703125" style="133" customWidth="1"/>
    <col min="2833" max="3072" width="11.42578125" style="133"/>
    <col min="3073" max="3073" width="4.85546875" style="133" customWidth="1"/>
    <col min="3074" max="3074" width="3.5703125" style="133" customWidth="1"/>
    <col min="3075" max="3075" width="18.140625" style="133" customWidth="1"/>
    <col min="3076" max="3076" width="13.85546875" style="133" customWidth="1"/>
    <col min="3077" max="3085" width="6.5703125" style="133" customWidth="1"/>
    <col min="3086" max="3086" width="7" style="133" customWidth="1"/>
    <col min="3087" max="3087" width="5.7109375" style="133" customWidth="1"/>
    <col min="3088" max="3088" width="6.5703125" style="133" customWidth="1"/>
    <col min="3089" max="3328" width="11.42578125" style="133"/>
    <col min="3329" max="3329" width="4.85546875" style="133" customWidth="1"/>
    <col min="3330" max="3330" width="3.5703125" style="133" customWidth="1"/>
    <col min="3331" max="3331" width="18.140625" style="133" customWidth="1"/>
    <col min="3332" max="3332" width="13.85546875" style="133" customWidth="1"/>
    <col min="3333" max="3341" width="6.5703125" style="133" customWidth="1"/>
    <col min="3342" max="3342" width="7" style="133" customWidth="1"/>
    <col min="3343" max="3343" width="5.7109375" style="133" customWidth="1"/>
    <col min="3344" max="3344" width="6.5703125" style="133" customWidth="1"/>
    <col min="3345" max="3584" width="11.42578125" style="133"/>
    <col min="3585" max="3585" width="4.85546875" style="133" customWidth="1"/>
    <col min="3586" max="3586" width="3.5703125" style="133" customWidth="1"/>
    <col min="3587" max="3587" width="18.140625" style="133" customWidth="1"/>
    <col min="3588" max="3588" width="13.85546875" style="133" customWidth="1"/>
    <col min="3589" max="3597" width="6.5703125" style="133" customWidth="1"/>
    <col min="3598" max="3598" width="7" style="133" customWidth="1"/>
    <col min="3599" max="3599" width="5.7109375" style="133" customWidth="1"/>
    <col min="3600" max="3600" width="6.5703125" style="133" customWidth="1"/>
    <col min="3601" max="3840" width="11.42578125" style="133"/>
    <col min="3841" max="3841" width="4.85546875" style="133" customWidth="1"/>
    <col min="3842" max="3842" width="3.5703125" style="133" customWidth="1"/>
    <col min="3843" max="3843" width="18.140625" style="133" customWidth="1"/>
    <col min="3844" max="3844" width="13.85546875" style="133" customWidth="1"/>
    <col min="3845" max="3853" width="6.5703125" style="133" customWidth="1"/>
    <col min="3854" max="3854" width="7" style="133" customWidth="1"/>
    <col min="3855" max="3855" width="5.7109375" style="133" customWidth="1"/>
    <col min="3856" max="3856" width="6.5703125" style="133" customWidth="1"/>
    <col min="3857" max="4096" width="11.42578125" style="133"/>
    <col min="4097" max="4097" width="4.85546875" style="133" customWidth="1"/>
    <col min="4098" max="4098" width="3.5703125" style="133" customWidth="1"/>
    <col min="4099" max="4099" width="18.140625" style="133" customWidth="1"/>
    <col min="4100" max="4100" width="13.85546875" style="133" customWidth="1"/>
    <col min="4101" max="4109" width="6.5703125" style="133" customWidth="1"/>
    <col min="4110" max="4110" width="7" style="133" customWidth="1"/>
    <col min="4111" max="4111" width="5.7109375" style="133" customWidth="1"/>
    <col min="4112" max="4112" width="6.5703125" style="133" customWidth="1"/>
    <col min="4113" max="4352" width="11.42578125" style="133"/>
    <col min="4353" max="4353" width="4.85546875" style="133" customWidth="1"/>
    <col min="4354" max="4354" width="3.5703125" style="133" customWidth="1"/>
    <col min="4355" max="4355" width="18.140625" style="133" customWidth="1"/>
    <col min="4356" max="4356" width="13.85546875" style="133" customWidth="1"/>
    <col min="4357" max="4365" width="6.5703125" style="133" customWidth="1"/>
    <col min="4366" max="4366" width="7" style="133" customWidth="1"/>
    <col min="4367" max="4367" width="5.7109375" style="133" customWidth="1"/>
    <col min="4368" max="4368" width="6.5703125" style="133" customWidth="1"/>
    <col min="4369" max="4608" width="11.42578125" style="133"/>
    <col min="4609" max="4609" width="4.85546875" style="133" customWidth="1"/>
    <col min="4610" max="4610" width="3.5703125" style="133" customWidth="1"/>
    <col min="4611" max="4611" width="18.140625" style="133" customWidth="1"/>
    <col min="4612" max="4612" width="13.85546875" style="133" customWidth="1"/>
    <col min="4613" max="4621" width="6.5703125" style="133" customWidth="1"/>
    <col min="4622" max="4622" width="7" style="133" customWidth="1"/>
    <col min="4623" max="4623" width="5.7109375" style="133" customWidth="1"/>
    <col min="4624" max="4624" width="6.5703125" style="133" customWidth="1"/>
    <col min="4625" max="4864" width="11.42578125" style="133"/>
    <col min="4865" max="4865" width="4.85546875" style="133" customWidth="1"/>
    <col min="4866" max="4866" width="3.5703125" style="133" customWidth="1"/>
    <col min="4867" max="4867" width="18.140625" style="133" customWidth="1"/>
    <col min="4868" max="4868" width="13.85546875" style="133" customWidth="1"/>
    <col min="4869" max="4877" width="6.5703125" style="133" customWidth="1"/>
    <col min="4878" max="4878" width="7" style="133" customWidth="1"/>
    <col min="4879" max="4879" width="5.7109375" style="133" customWidth="1"/>
    <col min="4880" max="4880" width="6.5703125" style="133" customWidth="1"/>
    <col min="4881" max="5120" width="11.42578125" style="133"/>
    <col min="5121" max="5121" width="4.85546875" style="133" customWidth="1"/>
    <col min="5122" max="5122" width="3.5703125" style="133" customWidth="1"/>
    <col min="5123" max="5123" width="18.140625" style="133" customWidth="1"/>
    <col min="5124" max="5124" width="13.85546875" style="133" customWidth="1"/>
    <col min="5125" max="5133" width="6.5703125" style="133" customWidth="1"/>
    <col min="5134" max="5134" width="7" style="133" customWidth="1"/>
    <col min="5135" max="5135" width="5.7109375" style="133" customWidth="1"/>
    <col min="5136" max="5136" width="6.5703125" style="133" customWidth="1"/>
    <col min="5137" max="5376" width="11.42578125" style="133"/>
    <col min="5377" max="5377" width="4.85546875" style="133" customWidth="1"/>
    <col min="5378" max="5378" width="3.5703125" style="133" customWidth="1"/>
    <col min="5379" max="5379" width="18.140625" style="133" customWidth="1"/>
    <col min="5380" max="5380" width="13.85546875" style="133" customWidth="1"/>
    <col min="5381" max="5389" width="6.5703125" style="133" customWidth="1"/>
    <col min="5390" max="5390" width="7" style="133" customWidth="1"/>
    <col min="5391" max="5391" width="5.7109375" style="133" customWidth="1"/>
    <col min="5392" max="5392" width="6.5703125" style="133" customWidth="1"/>
    <col min="5393" max="5632" width="11.42578125" style="133"/>
    <col min="5633" max="5633" width="4.85546875" style="133" customWidth="1"/>
    <col min="5634" max="5634" width="3.5703125" style="133" customWidth="1"/>
    <col min="5635" max="5635" width="18.140625" style="133" customWidth="1"/>
    <col min="5636" max="5636" width="13.85546875" style="133" customWidth="1"/>
    <col min="5637" max="5645" width="6.5703125" style="133" customWidth="1"/>
    <col min="5646" max="5646" width="7" style="133" customWidth="1"/>
    <col min="5647" max="5647" width="5.7109375" style="133" customWidth="1"/>
    <col min="5648" max="5648" width="6.5703125" style="133" customWidth="1"/>
    <col min="5649" max="5888" width="11.42578125" style="133"/>
    <col min="5889" max="5889" width="4.85546875" style="133" customWidth="1"/>
    <col min="5890" max="5890" width="3.5703125" style="133" customWidth="1"/>
    <col min="5891" max="5891" width="18.140625" style="133" customWidth="1"/>
    <col min="5892" max="5892" width="13.85546875" style="133" customWidth="1"/>
    <col min="5893" max="5901" width="6.5703125" style="133" customWidth="1"/>
    <col min="5902" max="5902" width="7" style="133" customWidth="1"/>
    <col min="5903" max="5903" width="5.7109375" style="133" customWidth="1"/>
    <col min="5904" max="5904" width="6.5703125" style="133" customWidth="1"/>
    <col min="5905" max="6144" width="11.42578125" style="133"/>
    <col min="6145" max="6145" width="4.85546875" style="133" customWidth="1"/>
    <col min="6146" max="6146" width="3.5703125" style="133" customWidth="1"/>
    <col min="6147" max="6147" width="18.140625" style="133" customWidth="1"/>
    <col min="6148" max="6148" width="13.85546875" style="133" customWidth="1"/>
    <col min="6149" max="6157" width="6.5703125" style="133" customWidth="1"/>
    <col min="6158" max="6158" width="7" style="133" customWidth="1"/>
    <col min="6159" max="6159" width="5.7109375" style="133" customWidth="1"/>
    <col min="6160" max="6160" width="6.5703125" style="133" customWidth="1"/>
    <col min="6161" max="6400" width="11.42578125" style="133"/>
    <col min="6401" max="6401" width="4.85546875" style="133" customWidth="1"/>
    <col min="6402" max="6402" width="3.5703125" style="133" customWidth="1"/>
    <col min="6403" max="6403" width="18.140625" style="133" customWidth="1"/>
    <col min="6404" max="6404" width="13.85546875" style="133" customWidth="1"/>
    <col min="6405" max="6413" width="6.5703125" style="133" customWidth="1"/>
    <col min="6414" max="6414" width="7" style="133" customWidth="1"/>
    <col min="6415" max="6415" width="5.7109375" style="133" customWidth="1"/>
    <col min="6416" max="6416" width="6.5703125" style="133" customWidth="1"/>
    <col min="6417" max="6656" width="11.42578125" style="133"/>
    <col min="6657" max="6657" width="4.85546875" style="133" customWidth="1"/>
    <col min="6658" max="6658" width="3.5703125" style="133" customWidth="1"/>
    <col min="6659" max="6659" width="18.140625" style="133" customWidth="1"/>
    <col min="6660" max="6660" width="13.85546875" style="133" customWidth="1"/>
    <col min="6661" max="6669" width="6.5703125" style="133" customWidth="1"/>
    <col min="6670" max="6670" width="7" style="133" customWidth="1"/>
    <col min="6671" max="6671" width="5.7109375" style="133" customWidth="1"/>
    <col min="6672" max="6672" width="6.5703125" style="133" customWidth="1"/>
    <col min="6673" max="6912" width="11.42578125" style="133"/>
    <col min="6913" max="6913" width="4.85546875" style="133" customWidth="1"/>
    <col min="6914" max="6914" width="3.5703125" style="133" customWidth="1"/>
    <col min="6915" max="6915" width="18.140625" style="133" customWidth="1"/>
    <col min="6916" max="6916" width="13.85546875" style="133" customWidth="1"/>
    <col min="6917" max="6925" width="6.5703125" style="133" customWidth="1"/>
    <col min="6926" max="6926" width="7" style="133" customWidth="1"/>
    <col min="6927" max="6927" width="5.7109375" style="133" customWidth="1"/>
    <col min="6928" max="6928" width="6.5703125" style="133" customWidth="1"/>
    <col min="6929" max="7168" width="11.42578125" style="133"/>
    <col min="7169" max="7169" width="4.85546875" style="133" customWidth="1"/>
    <col min="7170" max="7170" width="3.5703125" style="133" customWidth="1"/>
    <col min="7171" max="7171" width="18.140625" style="133" customWidth="1"/>
    <col min="7172" max="7172" width="13.85546875" style="133" customWidth="1"/>
    <col min="7173" max="7181" width="6.5703125" style="133" customWidth="1"/>
    <col min="7182" max="7182" width="7" style="133" customWidth="1"/>
    <col min="7183" max="7183" width="5.7109375" style="133" customWidth="1"/>
    <col min="7184" max="7184" width="6.5703125" style="133" customWidth="1"/>
    <col min="7185" max="7424" width="11.42578125" style="133"/>
    <col min="7425" max="7425" width="4.85546875" style="133" customWidth="1"/>
    <col min="7426" max="7426" width="3.5703125" style="133" customWidth="1"/>
    <col min="7427" max="7427" width="18.140625" style="133" customWidth="1"/>
    <col min="7428" max="7428" width="13.85546875" style="133" customWidth="1"/>
    <col min="7429" max="7437" width="6.5703125" style="133" customWidth="1"/>
    <col min="7438" max="7438" width="7" style="133" customWidth="1"/>
    <col min="7439" max="7439" width="5.7109375" style="133" customWidth="1"/>
    <col min="7440" max="7440" width="6.5703125" style="133" customWidth="1"/>
    <col min="7441" max="7680" width="11.42578125" style="133"/>
    <col min="7681" max="7681" width="4.85546875" style="133" customWidth="1"/>
    <col min="7682" max="7682" width="3.5703125" style="133" customWidth="1"/>
    <col min="7683" max="7683" width="18.140625" style="133" customWidth="1"/>
    <col min="7684" max="7684" width="13.85546875" style="133" customWidth="1"/>
    <col min="7685" max="7693" width="6.5703125" style="133" customWidth="1"/>
    <col min="7694" max="7694" width="7" style="133" customWidth="1"/>
    <col min="7695" max="7695" width="5.7109375" style="133" customWidth="1"/>
    <col min="7696" max="7696" width="6.5703125" style="133" customWidth="1"/>
    <col min="7697" max="7936" width="11.42578125" style="133"/>
    <col min="7937" max="7937" width="4.85546875" style="133" customWidth="1"/>
    <col min="7938" max="7938" width="3.5703125" style="133" customWidth="1"/>
    <col min="7939" max="7939" width="18.140625" style="133" customWidth="1"/>
    <col min="7940" max="7940" width="13.85546875" style="133" customWidth="1"/>
    <col min="7941" max="7949" width="6.5703125" style="133" customWidth="1"/>
    <col min="7950" max="7950" width="7" style="133" customWidth="1"/>
    <col min="7951" max="7951" width="5.7109375" style="133" customWidth="1"/>
    <col min="7952" max="7952" width="6.5703125" style="133" customWidth="1"/>
    <col min="7953" max="8192" width="11.42578125" style="133"/>
    <col min="8193" max="8193" width="4.85546875" style="133" customWidth="1"/>
    <col min="8194" max="8194" width="3.5703125" style="133" customWidth="1"/>
    <col min="8195" max="8195" width="18.140625" style="133" customWidth="1"/>
    <col min="8196" max="8196" width="13.85546875" style="133" customWidth="1"/>
    <col min="8197" max="8205" width="6.5703125" style="133" customWidth="1"/>
    <col min="8206" max="8206" width="7" style="133" customWidth="1"/>
    <col min="8207" max="8207" width="5.7109375" style="133" customWidth="1"/>
    <col min="8208" max="8208" width="6.5703125" style="133" customWidth="1"/>
    <col min="8209" max="8448" width="11.42578125" style="133"/>
    <col min="8449" max="8449" width="4.85546875" style="133" customWidth="1"/>
    <col min="8450" max="8450" width="3.5703125" style="133" customWidth="1"/>
    <col min="8451" max="8451" width="18.140625" style="133" customWidth="1"/>
    <col min="8452" max="8452" width="13.85546875" style="133" customWidth="1"/>
    <col min="8453" max="8461" width="6.5703125" style="133" customWidth="1"/>
    <col min="8462" max="8462" width="7" style="133" customWidth="1"/>
    <col min="8463" max="8463" width="5.7109375" style="133" customWidth="1"/>
    <col min="8464" max="8464" width="6.5703125" style="133" customWidth="1"/>
    <col min="8465" max="8704" width="11.42578125" style="133"/>
    <col min="8705" max="8705" width="4.85546875" style="133" customWidth="1"/>
    <col min="8706" max="8706" width="3.5703125" style="133" customWidth="1"/>
    <col min="8707" max="8707" width="18.140625" style="133" customWidth="1"/>
    <col min="8708" max="8708" width="13.85546875" style="133" customWidth="1"/>
    <col min="8709" max="8717" width="6.5703125" style="133" customWidth="1"/>
    <col min="8718" max="8718" width="7" style="133" customWidth="1"/>
    <col min="8719" max="8719" width="5.7109375" style="133" customWidth="1"/>
    <col min="8720" max="8720" width="6.5703125" style="133" customWidth="1"/>
    <col min="8721" max="8960" width="11.42578125" style="133"/>
    <col min="8961" max="8961" width="4.85546875" style="133" customWidth="1"/>
    <col min="8962" max="8962" width="3.5703125" style="133" customWidth="1"/>
    <col min="8963" max="8963" width="18.140625" style="133" customWidth="1"/>
    <col min="8964" max="8964" width="13.85546875" style="133" customWidth="1"/>
    <col min="8965" max="8973" width="6.5703125" style="133" customWidth="1"/>
    <col min="8974" max="8974" width="7" style="133" customWidth="1"/>
    <col min="8975" max="8975" width="5.7109375" style="133" customWidth="1"/>
    <col min="8976" max="8976" width="6.5703125" style="133" customWidth="1"/>
    <col min="8977" max="9216" width="11.42578125" style="133"/>
    <col min="9217" max="9217" width="4.85546875" style="133" customWidth="1"/>
    <col min="9218" max="9218" width="3.5703125" style="133" customWidth="1"/>
    <col min="9219" max="9219" width="18.140625" style="133" customWidth="1"/>
    <col min="9220" max="9220" width="13.85546875" style="133" customWidth="1"/>
    <col min="9221" max="9229" width="6.5703125" style="133" customWidth="1"/>
    <col min="9230" max="9230" width="7" style="133" customWidth="1"/>
    <col min="9231" max="9231" width="5.7109375" style="133" customWidth="1"/>
    <col min="9232" max="9232" width="6.5703125" style="133" customWidth="1"/>
    <col min="9233" max="9472" width="11.42578125" style="133"/>
    <col min="9473" max="9473" width="4.85546875" style="133" customWidth="1"/>
    <col min="9474" max="9474" width="3.5703125" style="133" customWidth="1"/>
    <col min="9475" max="9475" width="18.140625" style="133" customWidth="1"/>
    <col min="9476" max="9476" width="13.85546875" style="133" customWidth="1"/>
    <col min="9477" max="9485" width="6.5703125" style="133" customWidth="1"/>
    <col min="9486" max="9486" width="7" style="133" customWidth="1"/>
    <col min="9487" max="9487" width="5.7109375" style="133" customWidth="1"/>
    <col min="9488" max="9488" width="6.5703125" style="133" customWidth="1"/>
    <col min="9489" max="9728" width="11.42578125" style="133"/>
    <col min="9729" max="9729" width="4.85546875" style="133" customWidth="1"/>
    <col min="9730" max="9730" width="3.5703125" style="133" customWidth="1"/>
    <col min="9731" max="9731" width="18.140625" style="133" customWidth="1"/>
    <col min="9732" max="9732" width="13.85546875" style="133" customWidth="1"/>
    <col min="9733" max="9741" width="6.5703125" style="133" customWidth="1"/>
    <col min="9742" max="9742" width="7" style="133" customWidth="1"/>
    <col min="9743" max="9743" width="5.7109375" style="133" customWidth="1"/>
    <col min="9744" max="9744" width="6.5703125" style="133" customWidth="1"/>
    <col min="9745" max="9984" width="11.42578125" style="133"/>
    <col min="9985" max="9985" width="4.85546875" style="133" customWidth="1"/>
    <col min="9986" max="9986" width="3.5703125" style="133" customWidth="1"/>
    <col min="9987" max="9987" width="18.140625" style="133" customWidth="1"/>
    <col min="9988" max="9988" width="13.85546875" style="133" customWidth="1"/>
    <col min="9989" max="9997" width="6.5703125" style="133" customWidth="1"/>
    <col min="9998" max="9998" width="7" style="133" customWidth="1"/>
    <col min="9999" max="9999" width="5.7109375" style="133" customWidth="1"/>
    <col min="10000" max="10000" width="6.5703125" style="133" customWidth="1"/>
    <col min="10001" max="10240" width="11.42578125" style="133"/>
    <col min="10241" max="10241" width="4.85546875" style="133" customWidth="1"/>
    <col min="10242" max="10242" width="3.5703125" style="133" customWidth="1"/>
    <col min="10243" max="10243" width="18.140625" style="133" customWidth="1"/>
    <col min="10244" max="10244" width="13.85546875" style="133" customWidth="1"/>
    <col min="10245" max="10253" width="6.5703125" style="133" customWidth="1"/>
    <col min="10254" max="10254" width="7" style="133" customWidth="1"/>
    <col min="10255" max="10255" width="5.7109375" style="133" customWidth="1"/>
    <col min="10256" max="10256" width="6.5703125" style="133" customWidth="1"/>
    <col min="10257" max="10496" width="11.42578125" style="133"/>
    <col min="10497" max="10497" width="4.85546875" style="133" customWidth="1"/>
    <col min="10498" max="10498" width="3.5703125" style="133" customWidth="1"/>
    <col min="10499" max="10499" width="18.140625" style="133" customWidth="1"/>
    <col min="10500" max="10500" width="13.85546875" style="133" customWidth="1"/>
    <col min="10501" max="10509" width="6.5703125" style="133" customWidth="1"/>
    <col min="10510" max="10510" width="7" style="133" customWidth="1"/>
    <col min="10511" max="10511" width="5.7109375" style="133" customWidth="1"/>
    <col min="10512" max="10512" width="6.5703125" style="133" customWidth="1"/>
    <col min="10513" max="10752" width="11.42578125" style="133"/>
    <col min="10753" max="10753" width="4.85546875" style="133" customWidth="1"/>
    <col min="10754" max="10754" width="3.5703125" style="133" customWidth="1"/>
    <col min="10755" max="10755" width="18.140625" style="133" customWidth="1"/>
    <col min="10756" max="10756" width="13.85546875" style="133" customWidth="1"/>
    <col min="10757" max="10765" width="6.5703125" style="133" customWidth="1"/>
    <col min="10766" max="10766" width="7" style="133" customWidth="1"/>
    <col min="10767" max="10767" width="5.7109375" style="133" customWidth="1"/>
    <col min="10768" max="10768" width="6.5703125" style="133" customWidth="1"/>
    <col min="10769" max="11008" width="11.42578125" style="133"/>
    <col min="11009" max="11009" width="4.85546875" style="133" customWidth="1"/>
    <col min="11010" max="11010" width="3.5703125" style="133" customWidth="1"/>
    <col min="11011" max="11011" width="18.140625" style="133" customWidth="1"/>
    <col min="11012" max="11012" width="13.85546875" style="133" customWidth="1"/>
    <col min="11013" max="11021" width="6.5703125" style="133" customWidth="1"/>
    <col min="11022" max="11022" width="7" style="133" customWidth="1"/>
    <col min="11023" max="11023" width="5.7109375" style="133" customWidth="1"/>
    <col min="11024" max="11024" width="6.5703125" style="133" customWidth="1"/>
    <col min="11025" max="11264" width="11.42578125" style="133"/>
    <col min="11265" max="11265" width="4.85546875" style="133" customWidth="1"/>
    <col min="11266" max="11266" width="3.5703125" style="133" customWidth="1"/>
    <col min="11267" max="11267" width="18.140625" style="133" customWidth="1"/>
    <col min="11268" max="11268" width="13.85546875" style="133" customWidth="1"/>
    <col min="11269" max="11277" width="6.5703125" style="133" customWidth="1"/>
    <col min="11278" max="11278" width="7" style="133" customWidth="1"/>
    <col min="11279" max="11279" width="5.7109375" style="133" customWidth="1"/>
    <col min="11280" max="11280" width="6.5703125" style="133" customWidth="1"/>
    <col min="11281" max="11520" width="11.42578125" style="133"/>
    <col min="11521" max="11521" width="4.85546875" style="133" customWidth="1"/>
    <col min="11522" max="11522" width="3.5703125" style="133" customWidth="1"/>
    <col min="11523" max="11523" width="18.140625" style="133" customWidth="1"/>
    <col min="11524" max="11524" width="13.85546875" style="133" customWidth="1"/>
    <col min="11525" max="11533" width="6.5703125" style="133" customWidth="1"/>
    <col min="11534" max="11534" width="7" style="133" customWidth="1"/>
    <col min="11535" max="11535" width="5.7109375" style="133" customWidth="1"/>
    <col min="11536" max="11536" width="6.5703125" style="133" customWidth="1"/>
    <col min="11537" max="11776" width="11.42578125" style="133"/>
    <col min="11777" max="11777" width="4.85546875" style="133" customWidth="1"/>
    <col min="11778" max="11778" width="3.5703125" style="133" customWidth="1"/>
    <col min="11779" max="11779" width="18.140625" style="133" customWidth="1"/>
    <col min="11780" max="11780" width="13.85546875" style="133" customWidth="1"/>
    <col min="11781" max="11789" width="6.5703125" style="133" customWidth="1"/>
    <col min="11790" max="11790" width="7" style="133" customWidth="1"/>
    <col min="11791" max="11791" width="5.7109375" style="133" customWidth="1"/>
    <col min="11792" max="11792" width="6.5703125" style="133" customWidth="1"/>
    <col min="11793" max="12032" width="11.42578125" style="133"/>
    <col min="12033" max="12033" width="4.85546875" style="133" customWidth="1"/>
    <col min="12034" max="12034" width="3.5703125" style="133" customWidth="1"/>
    <col min="12035" max="12035" width="18.140625" style="133" customWidth="1"/>
    <col min="12036" max="12036" width="13.85546875" style="133" customWidth="1"/>
    <col min="12037" max="12045" width="6.5703125" style="133" customWidth="1"/>
    <col min="12046" max="12046" width="7" style="133" customWidth="1"/>
    <col min="12047" max="12047" width="5.7109375" style="133" customWidth="1"/>
    <col min="12048" max="12048" width="6.5703125" style="133" customWidth="1"/>
    <col min="12049" max="12288" width="11.42578125" style="133"/>
    <col min="12289" max="12289" width="4.85546875" style="133" customWidth="1"/>
    <col min="12290" max="12290" width="3.5703125" style="133" customWidth="1"/>
    <col min="12291" max="12291" width="18.140625" style="133" customWidth="1"/>
    <col min="12292" max="12292" width="13.85546875" style="133" customWidth="1"/>
    <col min="12293" max="12301" width="6.5703125" style="133" customWidth="1"/>
    <col min="12302" max="12302" width="7" style="133" customWidth="1"/>
    <col min="12303" max="12303" width="5.7109375" style="133" customWidth="1"/>
    <col min="12304" max="12304" width="6.5703125" style="133" customWidth="1"/>
    <col min="12305" max="12544" width="11.42578125" style="133"/>
    <col min="12545" max="12545" width="4.85546875" style="133" customWidth="1"/>
    <col min="12546" max="12546" width="3.5703125" style="133" customWidth="1"/>
    <col min="12547" max="12547" width="18.140625" style="133" customWidth="1"/>
    <col min="12548" max="12548" width="13.85546875" style="133" customWidth="1"/>
    <col min="12549" max="12557" width="6.5703125" style="133" customWidth="1"/>
    <col min="12558" max="12558" width="7" style="133" customWidth="1"/>
    <col min="12559" max="12559" width="5.7109375" style="133" customWidth="1"/>
    <col min="12560" max="12560" width="6.5703125" style="133" customWidth="1"/>
    <col min="12561" max="12800" width="11.42578125" style="133"/>
    <col min="12801" max="12801" width="4.85546875" style="133" customWidth="1"/>
    <col min="12802" max="12802" width="3.5703125" style="133" customWidth="1"/>
    <col min="12803" max="12803" width="18.140625" style="133" customWidth="1"/>
    <col min="12804" max="12804" width="13.85546875" style="133" customWidth="1"/>
    <col min="12805" max="12813" width="6.5703125" style="133" customWidth="1"/>
    <col min="12814" max="12814" width="7" style="133" customWidth="1"/>
    <col min="12815" max="12815" width="5.7109375" style="133" customWidth="1"/>
    <col min="12816" max="12816" width="6.5703125" style="133" customWidth="1"/>
    <col min="12817" max="13056" width="11.42578125" style="133"/>
    <col min="13057" max="13057" width="4.85546875" style="133" customWidth="1"/>
    <col min="13058" max="13058" width="3.5703125" style="133" customWidth="1"/>
    <col min="13059" max="13059" width="18.140625" style="133" customWidth="1"/>
    <col min="13060" max="13060" width="13.85546875" style="133" customWidth="1"/>
    <col min="13061" max="13069" width="6.5703125" style="133" customWidth="1"/>
    <col min="13070" max="13070" width="7" style="133" customWidth="1"/>
    <col min="13071" max="13071" width="5.7109375" style="133" customWidth="1"/>
    <col min="13072" max="13072" width="6.5703125" style="133" customWidth="1"/>
    <col min="13073" max="13312" width="11.42578125" style="133"/>
    <col min="13313" max="13313" width="4.85546875" style="133" customWidth="1"/>
    <col min="13314" max="13314" width="3.5703125" style="133" customWidth="1"/>
    <col min="13315" max="13315" width="18.140625" style="133" customWidth="1"/>
    <col min="13316" max="13316" width="13.85546875" style="133" customWidth="1"/>
    <col min="13317" max="13325" width="6.5703125" style="133" customWidth="1"/>
    <col min="13326" max="13326" width="7" style="133" customWidth="1"/>
    <col min="13327" max="13327" width="5.7109375" style="133" customWidth="1"/>
    <col min="13328" max="13328" width="6.5703125" style="133" customWidth="1"/>
    <col min="13329" max="13568" width="11.42578125" style="133"/>
    <col min="13569" max="13569" width="4.85546875" style="133" customWidth="1"/>
    <col min="13570" max="13570" width="3.5703125" style="133" customWidth="1"/>
    <col min="13571" max="13571" width="18.140625" style="133" customWidth="1"/>
    <col min="13572" max="13572" width="13.85546875" style="133" customWidth="1"/>
    <col min="13573" max="13581" width="6.5703125" style="133" customWidth="1"/>
    <col min="13582" max="13582" width="7" style="133" customWidth="1"/>
    <col min="13583" max="13583" width="5.7109375" style="133" customWidth="1"/>
    <col min="13584" max="13584" width="6.5703125" style="133" customWidth="1"/>
    <col min="13585" max="13824" width="11.42578125" style="133"/>
    <col min="13825" max="13825" width="4.85546875" style="133" customWidth="1"/>
    <col min="13826" max="13826" width="3.5703125" style="133" customWidth="1"/>
    <col min="13827" max="13827" width="18.140625" style="133" customWidth="1"/>
    <col min="13828" max="13828" width="13.85546875" style="133" customWidth="1"/>
    <col min="13829" max="13837" width="6.5703125" style="133" customWidth="1"/>
    <col min="13838" max="13838" width="7" style="133" customWidth="1"/>
    <col min="13839" max="13839" width="5.7109375" style="133" customWidth="1"/>
    <col min="13840" max="13840" width="6.5703125" style="133" customWidth="1"/>
    <col min="13841" max="14080" width="11.42578125" style="133"/>
    <col min="14081" max="14081" width="4.85546875" style="133" customWidth="1"/>
    <col min="14082" max="14082" width="3.5703125" style="133" customWidth="1"/>
    <col min="14083" max="14083" width="18.140625" style="133" customWidth="1"/>
    <col min="14084" max="14084" width="13.85546875" style="133" customWidth="1"/>
    <col min="14085" max="14093" width="6.5703125" style="133" customWidth="1"/>
    <col min="14094" max="14094" width="7" style="133" customWidth="1"/>
    <col min="14095" max="14095" width="5.7109375" style="133" customWidth="1"/>
    <col min="14096" max="14096" width="6.5703125" style="133" customWidth="1"/>
    <col min="14097" max="14336" width="11.42578125" style="133"/>
    <col min="14337" max="14337" width="4.85546875" style="133" customWidth="1"/>
    <col min="14338" max="14338" width="3.5703125" style="133" customWidth="1"/>
    <col min="14339" max="14339" width="18.140625" style="133" customWidth="1"/>
    <col min="14340" max="14340" width="13.85546875" style="133" customWidth="1"/>
    <col min="14341" max="14349" width="6.5703125" style="133" customWidth="1"/>
    <col min="14350" max="14350" width="7" style="133" customWidth="1"/>
    <col min="14351" max="14351" width="5.7109375" style="133" customWidth="1"/>
    <col min="14352" max="14352" width="6.5703125" style="133" customWidth="1"/>
    <col min="14353" max="14592" width="11.42578125" style="133"/>
    <col min="14593" max="14593" width="4.85546875" style="133" customWidth="1"/>
    <col min="14594" max="14594" width="3.5703125" style="133" customWidth="1"/>
    <col min="14595" max="14595" width="18.140625" style="133" customWidth="1"/>
    <col min="14596" max="14596" width="13.85546875" style="133" customWidth="1"/>
    <col min="14597" max="14605" width="6.5703125" style="133" customWidth="1"/>
    <col min="14606" max="14606" width="7" style="133" customWidth="1"/>
    <col min="14607" max="14607" width="5.7109375" style="133" customWidth="1"/>
    <col min="14608" max="14608" width="6.5703125" style="133" customWidth="1"/>
    <col min="14609" max="14848" width="11.42578125" style="133"/>
    <col min="14849" max="14849" width="4.85546875" style="133" customWidth="1"/>
    <col min="14850" max="14850" width="3.5703125" style="133" customWidth="1"/>
    <col min="14851" max="14851" width="18.140625" style="133" customWidth="1"/>
    <col min="14852" max="14852" width="13.85546875" style="133" customWidth="1"/>
    <col min="14853" max="14861" width="6.5703125" style="133" customWidth="1"/>
    <col min="14862" max="14862" width="7" style="133" customWidth="1"/>
    <col min="14863" max="14863" width="5.7109375" style="133" customWidth="1"/>
    <col min="14864" max="14864" width="6.5703125" style="133" customWidth="1"/>
    <col min="14865" max="15104" width="11.42578125" style="133"/>
    <col min="15105" max="15105" width="4.85546875" style="133" customWidth="1"/>
    <col min="15106" max="15106" width="3.5703125" style="133" customWidth="1"/>
    <col min="15107" max="15107" width="18.140625" style="133" customWidth="1"/>
    <col min="15108" max="15108" width="13.85546875" style="133" customWidth="1"/>
    <col min="15109" max="15117" width="6.5703125" style="133" customWidth="1"/>
    <col min="15118" max="15118" width="7" style="133" customWidth="1"/>
    <col min="15119" max="15119" width="5.7109375" style="133" customWidth="1"/>
    <col min="15120" max="15120" width="6.5703125" style="133" customWidth="1"/>
    <col min="15121" max="15360" width="11.42578125" style="133"/>
    <col min="15361" max="15361" width="4.85546875" style="133" customWidth="1"/>
    <col min="15362" max="15362" width="3.5703125" style="133" customWidth="1"/>
    <col min="15363" max="15363" width="18.140625" style="133" customWidth="1"/>
    <col min="15364" max="15364" width="13.85546875" style="133" customWidth="1"/>
    <col min="15365" max="15373" width="6.5703125" style="133" customWidth="1"/>
    <col min="15374" max="15374" width="7" style="133" customWidth="1"/>
    <col min="15375" max="15375" width="5.7109375" style="133" customWidth="1"/>
    <col min="15376" max="15376" width="6.5703125" style="133" customWidth="1"/>
    <col min="15377" max="15616" width="11.42578125" style="133"/>
    <col min="15617" max="15617" width="4.85546875" style="133" customWidth="1"/>
    <col min="15618" max="15618" width="3.5703125" style="133" customWidth="1"/>
    <col min="15619" max="15619" width="18.140625" style="133" customWidth="1"/>
    <col min="15620" max="15620" width="13.85546875" style="133" customWidth="1"/>
    <col min="15621" max="15629" width="6.5703125" style="133" customWidth="1"/>
    <col min="15630" max="15630" width="7" style="133" customWidth="1"/>
    <col min="15631" max="15631" width="5.7109375" style="133" customWidth="1"/>
    <col min="15632" max="15632" width="6.5703125" style="133" customWidth="1"/>
    <col min="15633" max="15872" width="11.42578125" style="133"/>
    <col min="15873" max="15873" width="4.85546875" style="133" customWidth="1"/>
    <col min="15874" max="15874" width="3.5703125" style="133" customWidth="1"/>
    <col min="15875" max="15875" width="18.140625" style="133" customWidth="1"/>
    <col min="15876" max="15876" width="13.85546875" style="133" customWidth="1"/>
    <col min="15877" max="15885" width="6.5703125" style="133" customWidth="1"/>
    <col min="15886" max="15886" width="7" style="133" customWidth="1"/>
    <col min="15887" max="15887" width="5.7109375" style="133" customWidth="1"/>
    <col min="15888" max="15888" width="6.5703125" style="133" customWidth="1"/>
    <col min="15889" max="16128" width="11.42578125" style="133"/>
    <col min="16129" max="16129" width="4.85546875" style="133" customWidth="1"/>
    <col min="16130" max="16130" width="3.5703125" style="133" customWidth="1"/>
    <col min="16131" max="16131" width="18.140625" style="133" customWidth="1"/>
    <col min="16132" max="16132" width="13.85546875" style="133" customWidth="1"/>
    <col min="16133" max="16141" width="6.5703125" style="133" customWidth="1"/>
    <col min="16142" max="16142" width="7" style="133" customWidth="1"/>
    <col min="16143" max="16143" width="5.7109375" style="133" customWidth="1"/>
    <col min="16144" max="16144" width="6.5703125" style="133" customWidth="1"/>
    <col min="16145" max="16384" width="11.42578125" style="133"/>
  </cols>
  <sheetData>
    <row r="2" spans="1:16" ht="18" x14ac:dyDescent="0.25">
      <c r="D2" s="134" t="s">
        <v>483</v>
      </c>
    </row>
    <row r="4" spans="1:16" ht="16.5" x14ac:dyDescent="0.25">
      <c r="D4" s="135" t="str">
        <f>[1]Final!L3</f>
        <v>Schwadernau</v>
      </c>
      <c r="O4" s="136" t="s">
        <v>468</v>
      </c>
    </row>
    <row r="5" spans="1:16" ht="25.5" customHeight="1" x14ac:dyDescent="0.25">
      <c r="A5" s="134"/>
      <c r="O5" s="136" t="s">
        <v>484</v>
      </c>
      <c r="P5" s="136"/>
    </row>
    <row r="6" spans="1:16" ht="20.25" x14ac:dyDescent="0.3">
      <c r="A6" s="137" t="s">
        <v>485</v>
      </c>
      <c r="N6" s="138"/>
    </row>
    <row r="7" spans="1:16" ht="18" x14ac:dyDescent="0.25">
      <c r="A7" s="134" t="s">
        <v>486</v>
      </c>
      <c r="J7" s="163">
        <f>[1]Final!$X$4</f>
        <v>41861.548611111109</v>
      </c>
      <c r="K7" s="163"/>
      <c r="L7" s="163"/>
      <c r="M7" s="163"/>
      <c r="N7" s="163"/>
    </row>
    <row r="9" spans="1:16" s="143" customFormat="1" ht="25.5" customHeight="1" x14ac:dyDescent="0.2">
      <c r="A9" s="139" t="s">
        <v>0</v>
      </c>
      <c r="B9" s="140" t="s">
        <v>461</v>
      </c>
      <c r="C9" s="141" t="s">
        <v>1</v>
      </c>
      <c r="D9" s="141" t="s">
        <v>62</v>
      </c>
      <c r="E9" s="164" t="s">
        <v>462</v>
      </c>
      <c r="F9" s="164"/>
      <c r="G9" s="164"/>
      <c r="H9" s="165" t="s">
        <v>463</v>
      </c>
      <c r="I9" s="165"/>
      <c r="J9" s="165"/>
      <c r="K9" s="165"/>
      <c r="L9" s="165"/>
      <c r="M9" s="165"/>
      <c r="N9" s="140" t="s">
        <v>5</v>
      </c>
      <c r="O9" s="142" t="s">
        <v>464</v>
      </c>
    </row>
    <row r="10" spans="1:16" ht="19.5" customHeight="1" x14ac:dyDescent="0.2">
      <c r="A10" s="144">
        <v>1</v>
      </c>
      <c r="B10" s="144">
        <f>[1]Final!$A$7</f>
        <v>4</v>
      </c>
      <c r="C10" s="145" t="str">
        <f>[1]Final!$C$7</f>
        <v>Füglister Fabienne</v>
      </c>
      <c r="D10" s="146">
        <f>[1]Final!AO7</f>
        <v>0</v>
      </c>
      <c r="E10" s="147">
        <f>SUM(E11:E13)</f>
        <v>148.4</v>
      </c>
      <c r="F10" s="147">
        <f>SUM(F11:F13)</f>
        <v>154.5</v>
      </c>
      <c r="G10" s="147">
        <f t="shared" ref="G10:M10" si="0">SUM(G11:G13)</f>
        <v>97.5</v>
      </c>
      <c r="H10" s="147">
        <f t="shared" si="0"/>
        <v>8.6999999999999993</v>
      </c>
      <c r="I10" s="147">
        <f t="shared" si="0"/>
        <v>9.8000000000000007</v>
      </c>
      <c r="J10" s="147">
        <f t="shared" si="0"/>
        <v>10.199999999999999</v>
      </c>
      <c r="K10" s="147">
        <f t="shared" si="0"/>
        <v>10.4</v>
      </c>
      <c r="L10" s="147">
        <f t="shared" si="0"/>
        <v>10.199999999999999</v>
      </c>
      <c r="M10" s="147">
        <f t="shared" si="0"/>
        <v>0</v>
      </c>
      <c r="N10" s="147">
        <f>SUM(E10:M10)</f>
        <v>449.69999999999993</v>
      </c>
      <c r="O10" s="148"/>
      <c r="P10" s="147"/>
    </row>
    <row r="11" spans="1:16" x14ac:dyDescent="0.2">
      <c r="A11" s="144"/>
      <c r="B11" s="144"/>
      <c r="C11" s="145"/>
      <c r="D11" s="146"/>
      <c r="E11" s="149">
        <f>[1]Final!$D$7</f>
        <v>148.4</v>
      </c>
      <c r="F11" s="149">
        <f>[1]Final!$G$7</f>
        <v>154.5</v>
      </c>
      <c r="G11" s="150">
        <f>[1]Final!$J$7</f>
        <v>97.5</v>
      </c>
      <c r="H11" s="150">
        <f>[1]Final!$L$7</f>
        <v>8.6999999999999993</v>
      </c>
      <c r="I11" s="150">
        <f>[1]Final!$N$7</f>
        <v>9.8000000000000007</v>
      </c>
      <c r="J11" s="150">
        <f>[1]Final!$P$7</f>
        <v>10.199999999999999</v>
      </c>
      <c r="K11" s="150">
        <f>[1]Final!$R$7</f>
        <v>10.4</v>
      </c>
      <c r="L11" s="150">
        <f>[1]Final!$T$7</f>
        <v>10.199999999999999</v>
      </c>
      <c r="M11" s="151">
        <f>[1]Final!$V$7</f>
        <v>0</v>
      </c>
      <c r="O11" s="152"/>
    </row>
    <row r="12" spans="1:16" x14ac:dyDescent="0.2">
      <c r="A12" s="144"/>
      <c r="B12" s="144"/>
      <c r="C12" s="145"/>
      <c r="D12" s="146"/>
      <c r="E12" s="151">
        <f>[1]Final!$E$7</f>
        <v>0</v>
      </c>
      <c r="F12" s="151">
        <f>[1]Final!$H$7</f>
        <v>0</v>
      </c>
      <c r="G12" s="151">
        <f>[1]Final!$K$7</f>
        <v>0</v>
      </c>
      <c r="H12" s="151">
        <f>[1]Final!$M$7</f>
        <v>0</v>
      </c>
      <c r="I12" s="151">
        <f>[1]Final!$O$7</f>
        <v>0</v>
      </c>
      <c r="J12" s="151">
        <f>[1]Final!$Q$7</f>
        <v>0</v>
      </c>
      <c r="K12" s="151">
        <f>[1]Final!$S$7</f>
        <v>0</v>
      </c>
      <c r="L12" s="151">
        <f>[1]Final!$U$7</f>
        <v>0</v>
      </c>
      <c r="M12" s="151">
        <f>[1]Final!$W$7</f>
        <v>0</v>
      </c>
      <c r="O12" s="152"/>
    </row>
    <row r="13" spans="1:16" x14ac:dyDescent="0.2">
      <c r="A13" s="144"/>
      <c r="B13" s="144"/>
      <c r="C13" s="145"/>
      <c r="D13" s="146"/>
      <c r="E13" s="151">
        <f>[1]Final!$F$7</f>
        <v>0</v>
      </c>
      <c r="F13" s="151">
        <f>[1]Final!$I$7</f>
        <v>0</v>
      </c>
      <c r="O13" s="152"/>
    </row>
    <row r="14" spans="1:16" x14ac:dyDescent="0.2">
      <c r="C14" s="145"/>
      <c r="D14" s="146"/>
      <c r="O14" s="152"/>
    </row>
    <row r="15" spans="1:16" x14ac:dyDescent="0.2">
      <c r="A15" s="144">
        <v>2</v>
      </c>
      <c r="B15" s="144">
        <f>[1]Final!A8</f>
        <v>3</v>
      </c>
      <c r="C15" s="145" t="str">
        <f>[1]Final!$C$8</f>
        <v>Koller Marco</v>
      </c>
      <c r="D15" s="146">
        <f>[1]Final!AO8</f>
        <v>0</v>
      </c>
      <c r="E15" s="147">
        <f t="shared" ref="E15:M15" si="1">SUM(E16:E18)</f>
        <v>150.6</v>
      </c>
      <c r="F15" s="147">
        <f t="shared" si="1"/>
        <v>154.30000000000001</v>
      </c>
      <c r="G15" s="147">
        <f t="shared" si="1"/>
        <v>95.5</v>
      </c>
      <c r="H15" s="147">
        <f t="shared" si="1"/>
        <v>10</v>
      </c>
      <c r="I15" s="147">
        <f t="shared" si="1"/>
        <v>8.4</v>
      </c>
      <c r="J15" s="147">
        <f t="shared" si="1"/>
        <v>9.6</v>
      </c>
      <c r="K15" s="147">
        <f t="shared" si="1"/>
        <v>8.9</v>
      </c>
      <c r="L15" s="147">
        <f t="shared" si="1"/>
        <v>10.8</v>
      </c>
      <c r="M15" s="147">
        <f t="shared" si="1"/>
        <v>0</v>
      </c>
      <c r="N15" s="147">
        <f>SUM(E15:M15)</f>
        <v>448.09999999999997</v>
      </c>
      <c r="O15" s="152"/>
    </row>
    <row r="16" spans="1:16" x14ac:dyDescent="0.2">
      <c r="C16" s="145"/>
      <c r="D16" s="146"/>
      <c r="E16" s="149">
        <f>[1]Final!$D$8</f>
        <v>150.6</v>
      </c>
      <c r="F16" s="149">
        <f>[1]Final!$G$8</f>
        <v>154.30000000000001</v>
      </c>
      <c r="G16" s="150">
        <f>[1]Final!$J$8</f>
        <v>95.5</v>
      </c>
      <c r="H16" s="150">
        <f>[1]Final!$L$8</f>
        <v>10</v>
      </c>
      <c r="I16" s="150">
        <f>[1]Final!$N$8</f>
        <v>8.4</v>
      </c>
      <c r="J16" s="150">
        <f>[1]Final!$P$8</f>
        <v>9.6</v>
      </c>
      <c r="K16" s="150">
        <f>[1]Final!$R$8</f>
        <v>8.9</v>
      </c>
      <c r="L16" s="150">
        <f>[1]Final!$T$8</f>
        <v>10.8</v>
      </c>
      <c r="M16" s="151">
        <f>[1]Final!$V$8</f>
        <v>0</v>
      </c>
      <c r="O16" s="152"/>
    </row>
    <row r="17" spans="1:15" x14ac:dyDescent="0.2">
      <c r="A17" s="144"/>
      <c r="B17" s="144"/>
      <c r="C17" s="145"/>
      <c r="D17" s="146"/>
      <c r="E17" s="151">
        <f>[1]Final!$E$8</f>
        <v>0</v>
      </c>
      <c r="F17" s="151">
        <f>[1]Final!$H$8</f>
        <v>0</v>
      </c>
      <c r="G17" s="151">
        <f>[1]Final!$K$8</f>
        <v>0</v>
      </c>
      <c r="H17" s="151">
        <f>[1]Final!$M$8</f>
        <v>0</v>
      </c>
      <c r="I17" s="151">
        <f>[1]Final!$O$8</f>
        <v>0</v>
      </c>
      <c r="J17" s="151">
        <f>[1]Final!$Q$8</f>
        <v>0</v>
      </c>
      <c r="K17" s="151">
        <f>[1]Final!$S$8</f>
        <v>0</v>
      </c>
      <c r="L17" s="151">
        <f>[1]Final!$U$8</f>
        <v>0</v>
      </c>
      <c r="M17" s="151">
        <f>[1]Final!$W$8</f>
        <v>0</v>
      </c>
      <c r="O17" s="152"/>
    </row>
    <row r="18" spans="1:15" x14ac:dyDescent="0.2">
      <c r="A18" s="144"/>
      <c r="B18" s="144"/>
      <c r="C18" s="145"/>
      <c r="D18" s="146"/>
      <c r="E18" s="151">
        <f>[1]Final!$F$8</f>
        <v>0</v>
      </c>
      <c r="F18" s="151">
        <f>[1]Final!$I$8</f>
        <v>0</v>
      </c>
      <c r="O18" s="152"/>
    </row>
    <row r="19" spans="1:15" x14ac:dyDescent="0.2">
      <c r="A19" s="144"/>
      <c r="B19" s="144"/>
      <c r="C19" s="145"/>
      <c r="D19" s="146"/>
      <c r="O19" s="152"/>
    </row>
    <row r="20" spans="1:15" x14ac:dyDescent="0.2">
      <c r="A20" s="144">
        <v>3</v>
      </c>
      <c r="B20" s="144">
        <f>[1]Final!A9</f>
        <v>1</v>
      </c>
      <c r="C20" s="145" t="str">
        <f>[1]Final!$C$9</f>
        <v>Bruni Melanie</v>
      </c>
      <c r="D20" s="146">
        <f>[1]Final!AO9</f>
        <v>0</v>
      </c>
      <c r="E20" s="147">
        <f t="shared" ref="E20:M20" si="2">SUM(E21:E23)</f>
        <v>149</v>
      </c>
      <c r="F20" s="147">
        <f t="shared" si="2"/>
        <v>154.6</v>
      </c>
      <c r="G20" s="147">
        <f t="shared" si="2"/>
        <v>97.2</v>
      </c>
      <c r="H20" s="147">
        <f t="shared" si="2"/>
        <v>9</v>
      </c>
      <c r="I20" s="147">
        <f t="shared" si="2"/>
        <v>10.1</v>
      </c>
      <c r="J20" s="147">
        <f t="shared" si="2"/>
        <v>9.4</v>
      </c>
      <c r="K20" s="147">
        <f t="shared" si="2"/>
        <v>7.9</v>
      </c>
      <c r="L20" s="147">
        <f t="shared" si="2"/>
        <v>0</v>
      </c>
      <c r="M20" s="147">
        <f t="shared" si="2"/>
        <v>0</v>
      </c>
      <c r="N20" s="147">
        <f>SUM(E20:M20)</f>
        <v>437.2</v>
      </c>
      <c r="O20" s="152"/>
    </row>
    <row r="21" spans="1:15" x14ac:dyDescent="0.2">
      <c r="C21" s="145"/>
      <c r="D21" s="146"/>
      <c r="E21" s="149">
        <f>[1]Final!$D$9</f>
        <v>149</v>
      </c>
      <c r="F21" s="149">
        <f>[1]Final!$G$9</f>
        <v>154.6</v>
      </c>
      <c r="G21" s="150">
        <f>[1]Final!$J$9</f>
        <v>97.2</v>
      </c>
      <c r="H21" s="150">
        <f>[1]Final!$L$9</f>
        <v>9</v>
      </c>
      <c r="I21" s="150">
        <f>[1]Final!$N$9</f>
        <v>10.1</v>
      </c>
      <c r="J21" s="150">
        <f>[1]Final!$P$9</f>
        <v>9.4</v>
      </c>
      <c r="K21" s="150">
        <f>[1]Final!$R$9</f>
        <v>7.9</v>
      </c>
      <c r="L21" s="150">
        <f>[1]Final!$T$9</f>
        <v>0</v>
      </c>
      <c r="M21" s="151">
        <f>[1]Final!$V$9</f>
        <v>0</v>
      </c>
      <c r="O21" s="152"/>
    </row>
    <row r="22" spans="1:15" x14ac:dyDescent="0.2">
      <c r="A22" s="144"/>
      <c r="B22" s="144"/>
      <c r="C22" s="145"/>
      <c r="D22" s="146"/>
      <c r="E22" s="151">
        <f>[1]Final!$E$9</f>
        <v>0</v>
      </c>
      <c r="F22" s="151">
        <f>[1]Final!$H$9</f>
        <v>0</v>
      </c>
      <c r="G22" s="151">
        <f>[1]Final!$K$9</f>
        <v>0</v>
      </c>
      <c r="H22" s="151">
        <f>[1]Final!$M$9</f>
        <v>0</v>
      </c>
      <c r="I22" s="151">
        <f>[1]Final!$O$9</f>
        <v>0</v>
      </c>
      <c r="J22" s="151">
        <f>[1]Final!$Q$9</f>
        <v>0</v>
      </c>
      <c r="K22" s="151">
        <f>[1]Final!$S$9</f>
        <v>0</v>
      </c>
      <c r="L22" s="151">
        <f>[1]Final!$U$9</f>
        <v>0</v>
      </c>
      <c r="M22" s="151">
        <f>[1]Final!$W$9</f>
        <v>0</v>
      </c>
      <c r="O22" s="152"/>
    </row>
    <row r="23" spans="1:15" x14ac:dyDescent="0.2">
      <c r="A23" s="144"/>
      <c r="B23" s="144"/>
      <c r="C23" s="145"/>
      <c r="D23" s="146"/>
      <c r="E23" s="151">
        <f>[1]Final!$F$9</f>
        <v>0</v>
      </c>
      <c r="F23" s="151">
        <f>[1]Final!$I$9</f>
        <v>0</v>
      </c>
      <c r="O23" s="152"/>
    </row>
    <row r="24" spans="1:15" x14ac:dyDescent="0.2">
      <c r="A24" s="144"/>
      <c r="B24" s="144"/>
      <c r="C24" s="145"/>
      <c r="D24" s="146"/>
      <c r="O24" s="152"/>
    </row>
    <row r="25" spans="1:15" x14ac:dyDescent="0.2">
      <c r="A25" s="144">
        <v>4</v>
      </c>
      <c r="B25" s="144">
        <f>[1]Final!A10</f>
        <v>2</v>
      </c>
      <c r="C25" s="145" t="str">
        <f>[1]Final!$C$10</f>
        <v>Eggimann Lara</v>
      </c>
      <c r="D25" s="146">
        <f>[1]Final!AO10</f>
        <v>0</v>
      </c>
      <c r="E25" s="147">
        <f t="shared" ref="E25:M25" si="3">SUM(E26:E28)</f>
        <v>149.4</v>
      </c>
      <c r="F25" s="147">
        <f t="shared" si="3"/>
        <v>154.6</v>
      </c>
      <c r="G25" s="147">
        <f t="shared" si="3"/>
        <v>93.3</v>
      </c>
      <c r="H25" s="147">
        <f t="shared" si="3"/>
        <v>10.199999999999999</v>
      </c>
      <c r="I25" s="147">
        <f t="shared" si="3"/>
        <v>10.1</v>
      </c>
      <c r="J25" s="147">
        <f t="shared" si="3"/>
        <v>9.1</v>
      </c>
      <c r="K25" s="147">
        <f t="shared" si="3"/>
        <v>0</v>
      </c>
      <c r="L25" s="147">
        <f t="shared" si="3"/>
        <v>0</v>
      </c>
      <c r="M25" s="147">
        <f t="shared" si="3"/>
        <v>0</v>
      </c>
      <c r="N25" s="147">
        <f>SUM(E25:M25)</f>
        <v>426.70000000000005</v>
      </c>
      <c r="O25" s="152"/>
    </row>
    <row r="26" spans="1:15" x14ac:dyDescent="0.2">
      <c r="C26" s="145"/>
      <c r="D26" s="146"/>
      <c r="E26" s="149">
        <f>[1]Final!$D$10</f>
        <v>149.4</v>
      </c>
      <c r="F26" s="149">
        <f>[1]Final!$G$10</f>
        <v>154.6</v>
      </c>
      <c r="G26" s="150">
        <f>[1]Final!$J$10</f>
        <v>93.3</v>
      </c>
      <c r="H26" s="150">
        <f>[1]Final!$L$10</f>
        <v>10.199999999999999</v>
      </c>
      <c r="I26" s="150">
        <f>[1]Final!$N$10</f>
        <v>10.1</v>
      </c>
      <c r="J26" s="150">
        <f>[1]Final!$P$10</f>
        <v>9.1</v>
      </c>
      <c r="K26" s="150">
        <f>[1]Final!$R$10</f>
        <v>0</v>
      </c>
      <c r="L26" s="150">
        <f>[1]Final!$T$10</f>
        <v>0</v>
      </c>
      <c r="M26" s="151">
        <f>[1]Final!$V$10</f>
        <v>0</v>
      </c>
      <c r="O26" s="152"/>
    </row>
    <row r="27" spans="1:15" x14ac:dyDescent="0.2">
      <c r="A27" s="144"/>
      <c r="B27" s="144"/>
      <c r="C27" s="145"/>
      <c r="D27" s="146"/>
      <c r="E27" s="151">
        <f>[1]Final!$E$10</f>
        <v>0</v>
      </c>
      <c r="F27" s="151">
        <f>[1]Final!$H$10</f>
        <v>0</v>
      </c>
      <c r="G27" s="151">
        <f>[1]Final!$K$10</f>
        <v>0</v>
      </c>
      <c r="H27" s="151">
        <f>[1]Final!$M$10</f>
        <v>0</v>
      </c>
      <c r="I27" s="151">
        <f>[1]Final!$O$10</f>
        <v>0</v>
      </c>
      <c r="J27" s="151">
        <f>[1]Final!$Q$10</f>
        <v>0</v>
      </c>
      <c r="K27" s="151">
        <f>[1]Final!$S$10</f>
        <v>0</v>
      </c>
      <c r="L27" s="151">
        <f>[1]Final!$U$10</f>
        <v>0</v>
      </c>
      <c r="M27" s="151">
        <f>[1]Final!$W$10</f>
        <v>0</v>
      </c>
      <c r="O27" s="152"/>
    </row>
    <row r="28" spans="1:15" x14ac:dyDescent="0.2">
      <c r="A28" s="144"/>
      <c r="B28" s="144"/>
      <c r="C28" s="145"/>
      <c r="D28" s="146"/>
      <c r="E28" s="151">
        <f>[1]Final!$F$10</f>
        <v>0</v>
      </c>
      <c r="F28" s="151">
        <f>[1]Final!$I$10</f>
        <v>0</v>
      </c>
      <c r="O28" s="152"/>
    </row>
    <row r="29" spans="1:15" x14ac:dyDescent="0.2">
      <c r="A29" s="144"/>
      <c r="B29" s="144"/>
      <c r="C29" s="145"/>
      <c r="D29" s="146"/>
      <c r="O29" s="152"/>
    </row>
    <row r="30" spans="1:15" x14ac:dyDescent="0.2">
      <c r="A30" s="144">
        <v>5</v>
      </c>
      <c r="B30" s="144">
        <f>[1]Final!A11</f>
        <v>7</v>
      </c>
      <c r="C30" s="145" t="str">
        <f>[1]Final!$C$11</f>
        <v>Mösching Thomas</v>
      </c>
      <c r="D30" s="146">
        <f>[1]Final!AO11</f>
        <v>0</v>
      </c>
      <c r="E30" s="147">
        <f t="shared" ref="E30:M30" si="4">SUM(E31:E33)</f>
        <v>149.4</v>
      </c>
      <c r="F30" s="147">
        <f t="shared" si="4"/>
        <v>152.4</v>
      </c>
      <c r="G30" s="147">
        <f t="shared" si="4"/>
        <v>92.9</v>
      </c>
      <c r="H30" s="147">
        <f t="shared" si="4"/>
        <v>10.4</v>
      </c>
      <c r="I30" s="147">
        <f t="shared" si="4"/>
        <v>5.9</v>
      </c>
      <c r="J30" s="147">
        <f t="shared" si="4"/>
        <v>0</v>
      </c>
      <c r="K30" s="147">
        <f t="shared" si="4"/>
        <v>0</v>
      </c>
      <c r="L30" s="147">
        <f t="shared" si="4"/>
        <v>0</v>
      </c>
      <c r="M30" s="147">
        <f t="shared" si="4"/>
        <v>0</v>
      </c>
      <c r="N30" s="147">
        <f>SUM(E30:M30)</f>
        <v>411</v>
      </c>
      <c r="O30" s="152"/>
    </row>
    <row r="31" spans="1:15" x14ac:dyDescent="0.2">
      <c r="C31" s="145"/>
      <c r="D31" s="146"/>
      <c r="E31" s="149">
        <f>[1]Final!$D$11</f>
        <v>149.4</v>
      </c>
      <c r="F31" s="149">
        <f>[1]Final!$G$11</f>
        <v>152.4</v>
      </c>
      <c r="G31" s="150">
        <f>[1]Final!$J$11</f>
        <v>92.9</v>
      </c>
      <c r="H31" s="150">
        <f>[1]Final!$L$11</f>
        <v>10.4</v>
      </c>
      <c r="I31" s="150">
        <f>[1]Final!$N$11</f>
        <v>5.9</v>
      </c>
      <c r="J31" s="150">
        <f>[1]Final!$P$11</f>
        <v>0</v>
      </c>
      <c r="K31" s="150">
        <f>[1]Final!$R$11</f>
        <v>0</v>
      </c>
      <c r="L31" s="150">
        <f>[1]Final!$T$11</f>
        <v>0</v>
      </c>
      <c r="M31" s="151">
        <f>[1]Final!$V$11</f>
        <v>0</v>
      </c>
      <c r="O31" s="152"/>
    </row>
    <row r="32" spans="1:15" x14ac:dyDescent="0.2">
      <c r="A32" s="144"/>
      <c r="B32" s="144"/>
      <c r="C32" s="145"/>
      <c r="D32" s="146"/>
      <c r="E32" s="151">
        <f>[1]Final!$E$11</f>
        <v>0</v>
      </c>
      <c r="F32" s="151">
        <f>[1]Final!$H$11</f>
        <v>0</v>
      </c>
      <c r="G32" s="151">
        <f>[1]Final!$K$11</f>
        <v>0</v>
      </c>
      <c r="H32" s="151">
        <f>[1]Final!$M$11</f>
        <v>0</v>
      </c>
      <c r="I32" s="151">
        <f>[1]Final!$O$11</f>
        <v>0</v>
      </c>
      <c r="J32" s="151">
        <f>[1]Final!$Q$11</f>
        <v>0</v>
      </c>
      <c r="K32" s="151">
        <f>[1]Final!$S$11</f>
        <v>0</v>
      </c>
      <c r="L32" s="151">
        <f>[1]Final!$U$11</f>
        <v>0</v>
      </c>
      <c r="M32" s="151">
        <f>[1]Final!$W$11</f>
        <v>0</v>
      </c>
      <c r="O32" s="152"/>
    </row>
    <row r="33" spans="1:15" x14ac:dyDescent="0.2">
      <c r="A33" s="144"/>
      <c r="B33" s="144"/>
      <c r="C33" s="145"/>
      <c r="D33" s="146"/>
      <c r="E33" s="151">
        <f>[1]Final!$F$11</f>
        <v>0</v>
      </c>
      <c r="F33" s="151">
        <f>[1]Final!$I$11</f>
        <v>0</v>
      </c>
      <c r="O33" s="152"/>
    </row>
    <row r="34" spans="1:15" x14ac:dyDescent="0.2">
      <c r="A34" s="144"/>
      <c r="B34" s="144"/>
      <c r="C34" s="145"/>
      <c r="D34" s="146"/>
      <c r="O34" s="152"/>
    </row>
    <row r="35" spans="1:15" x14ac:dyDescent="0.2">
      <c r="A35" s="144">
        <v>6</v>
      </c>
      <c r="B35" s="144">
        <f>[1]Final!A12</f>
        <v>6</v>
      </c>
      <c r="C35" s="145" t="str">
        <f>[1]Final!$C$12</f>
        <v>Zbinden Martin</v>
      </c>
      <c r="D35" s="146">
        <f>[1]Final!AO12</f>
        <v>0</v>
      </c>
      <c r="E35" s="147">
        <f t="shared" ref="E35:M35" si="5">SUM(E36:E38)</f>
        <v>150.1</v>
      </c>
      <c r="F35" s="147">
        <f t="shared" si="5"/>
        <v>150.30000000000001</v>
      </c>
      <c r="G35" s="147">
        <f t="shared" si="5"/>
        <v>91.4</v>
      </c>
      <c r="H35" s="147">
        <f t="shared" si="5"/>
        <v>8.1</v>
      </c>
      <c r="I35" s="147">
        <f t="shared" si="5"/>
        <v>0</v>
      </c>
      <c r="J35" s="147">
        <f t="shared" si="5"/>
        <v>0</v>
      </c>
      <c r="K35" s="147">
        <f t="shared" si="5"/>
        <v>0</v>
      </c>
      <c r="L35" s="147">
        <f t="shared" si="5"/>
        <v>0</v>
      </c>
      <c r="M35" s="147">
        <f t="shared" si="5"/>
        <v>0</v>
      </c>
      <c r="N35" s="147">
        <f>SUM(E35:M35)</f>
        <v>399.9</v>
      </c>
      <c r="O35" s="152"/>
    </row>
    <row r="36" spans="1:15" x14ac:dyDescent="0.2">
      <c r="C36" s="145"/>
      <c r="D36" s="146"/>
      <c r="E36" s="149">
        <f>[1]Final!$D$12</f>
        <v>150.1</v>
      </c>
      <c r="F36" s="149">
        <f>[1]Final!$G$12</f>
        <v>150.30000000000001</v>
      </c>
      <c r="G36" s="150">
        <f>[1]Final!$J$12</f>
        <v>91.4</v>
      </c>
      <c r="H36" s="150">
        <f>[1]Final!$L$12</f>
        <v>8.1</v>
      </c>
      <c r="I36" s="150">
        <f>[1]Final!$N$12</f>
        <v>0</v>
      </c>
      <c r="J36" s="150">
        <f>[1]Final!$P$12</f>
        <v>0</v>
      </c>
      <c r="K36" s="150">
        <f>[1]Final!$R$12</f>
        <v>0</v>
      </c>
      <c r="L36" s="150">
        <f>[1]Final!$T$12</f>
        <v>0</v>
      </c>
      <c r="M36" s="151">
        <f>[1]Final!$V$12</f>
        <v>0</v>
      </c>
      <c r="O36" s="152"/>
    </row>
    <row r="37" spans="1:15" x14ac:dyDescent="0.2">
      <c r="A37" s="144"/>
      <c r="B37" s="144"/>
      <c r="C37" s="145"/>
      <c r="D37" s="146"/>
      <c r="E37" s="151">
        <f>[1]Final!$E$12</f>
        <v>0</v>
      </c>
      <c r="F37" s="151">
        <f>[1]Final!$H$12</f>
        <v>0</v>
      </c>
      <c r="G37" s="151">
        <f>[1]Final!$K$12</f>
        <v>0</v>
      </c>
      <c r="H37" s="151">
        <f>[1]Final!$M$12</f>
        <v>0</v>
      </c>
      <c r="I37" s="151">
        <f>[1]Final!$O$12</f>
        <v>0</v>
      </c>
      <c r="J37" s="151">
        <f>[1]Final!$Q$12</f>
        <v>0</v>
      </c>
      <c r="K37" s="151">
        <f>[1]Final!$S$12</f>
        <v>0</v>
      </c>
      <c r="L37" s="151">
        <f>[1]Final!$U$12</f>
        <v>0</v>
      </c>
      <c r="M37" s="151">
        <f>[1]Final!$W$12</f>
        <v>0</v>
      </c>
      <c r="O37" s="152"/>
    </row>
    <row r="38" spans="1:15" x14ac:dyDescent="0.2">
      <c r="A38" s="144"/>
      <c r="B38" s="144"/>
      <c r="C38" s="145"/>
      <c r="D38" s="146"/>
      <c r="E38" s="151">
        <f>[1]Final!$F$12</f>
        <v>0</v>
      </c>
      <c r="F38" s="151">
        <f>[1]Final!$I$12</f>
        <v>0</v>
      </c>
      <c r="O38" s="152"/>
    </row>
    <row r="39" spans="1:15" x14ac:dyDescent="0.2">
      <c r="A39" s="144"/>
      <c r="B39" s="144"/>
      <c r="C39" s="145"/>
      <c r="D39" s="146"/>
      <c r="O39" s="152"/>
    </row>
    <row r="40" spans="1:15" x14ac:dyDescent="0.2">
      <c r="A40" s="144">
        <v>7</v>
      </c>
      <c r="B40" s="144">
        <f>[1]Final!A13</f>
        <v>8</v>
      </c>
      <c r="C40" s="145" t="str">
        <f>[1]Final!$C$13</f>
        <v>Annen Michael</v>
      </c>
      <c r="D40" s="146">
        <f>[1]Final!AO13</f>
        <v>0</v>
      </c>
      <c r="E40" s="147">
        <f t="shared" ref="E40:M40" si="6">SUM(E41:E43)</f>
        <v>145.6</v>
      </c>
      <c r="F40" s="147">
        <f t="shared" si="6"/>
        <v>151.9</v>
      </c>
      <c r="G40" s="147">
        <f t="shared" si="6"/>
        <v>90.2</v>
      </c>
      <c r="H40" s="147">
        <f t="shared" si="6"/>
        <v>0</v>
      </c>
      <c r="I40" s="147">
        <f t="shared" si="6"/>
        <v>0</v>
      </c>
      <c r="J40" s="147">
        <f t="shared" si="6"/>
        <v>0</v>
      </c>
      <c r="K40" s="147">
        <f t="shared" si="6"/>
        <v>0</v>
      </c>
      <c r="L40" s="147">
        <f t="shared" si="6"/>
        <v>0</v>
      </c>
      <c r="M40" s="147">
        <f t="shared" si="6"/>
        <v>0</v>
      </c>
      <c r="N40" s="147">
        <f>SUM(E40:M40)</f>
        <v>387.7</v>
      </c>
      <c r="O40" s="152"/>
    </row>
    <row r="41" spans="1:15" x14ac:dyDescent="0.2">
      <c r="C41" s="145"/>
      <c r="D41" s="146"/>
      <c r="E41" s="149">
        <f>[1]Final!$D$13</f>
        <v>145.6</v>
      </c>
      <c r="F41" s="149">
        <f>[1]Final!$G$13</f>
        <v>151.9</v>
      </c>
      <c r="G41" s="150">
        <f>[1]Final!$J$13</f>
        <v>90.2</v>
      </c>
      <c r="H41" s="150">
        <f>[1]Final!$L$13</f>
        <v>0</v>
      </c>
      <c r="I41" s="150">
        <f>[1]Final!$N$13</f>
        <v>0</v>
      </c>
      <c r="J41" s="150">
        <f>[1]Final!$P$13</f>
        <v>0</v>
      </c>
      <c r="K41" s="150">
        <f>[1]Final!$R$13</f>
        <v>0</v>
      </c>
      <c r="L41" s="150">
        <f>[1]Final!$T$13</f>
        <v>0</v>
      </c>
      <c r="M41" s="151">
        <f>[1]Final!$V$13</f>
        <v>0</v>
      </c>
      <c r="O41" s="152"/>
    </row>
    <row r="42" spans="1:15" x14ac:dyDescent="0.2">
      <c r="A42" s="144"/>
      <c r="B42" s="144"/>
      <c r="C42" s="145"/>
      <c r="D42" s="146"/>
      <c r="E42" s="151">
        <f>[1]Final!$E$13</f>
        <v>0</v>
      </c>
      <c r="F42" s="151">
        <f>[1]Final!$H$13</f>
        <v>0</v>
      </c>
      <c r="G42" s="151">
        <f>[1]Final!$K$13</f>
        <v>0</v>
      </c>
      <c r="H42" s="151">
        <f>[1]Final!$M$13</f>
        <v>0</v>
      </c>
      <c r="I42" s="151">
        <f>[1]Final!$O$13</f>
        <v>0</v>
      </c>
      <c r="J42" s="151">
        <f>[1]Final!$Q$13</f>
        <v>0</v>
      </c>
      <c r="K42" s="151">
        <f>[1]Final!$S$13</f>
        <v>0</v>
      </c>
      <c r="L42" s="151">
        <f>[1]Final!$U$13</f>
        <v>0</v>
      </c>
      <c r="M42" s="151">
        <f>[1]Final!$W$13</f>
        <v>0</v>
      </c>
      <c r="O42" s="152"/>
    </row>
    <row r="43" spans="1:15" x14ac:dyDescent="0.2">
      <c r="A43" s="144"/>
      <c r="B43" s="144"/>
      <c r="C43" s="145"/>
      <c r="D43" s="146"/>
      <c r="E43" s="151">
        <f>[1]Final!$F$13</f>
        <v>0</v>
      </c>
      <c r="F43" s="151">
        <f>[1]Final!$I$13</f>
        <v>0</v>
      </c>
      <c r="O43" s="152"/>
    </row>
    <row r="44" spans="1:15" x14ac:dyDescent="0.2">
      <c r="A44" s="144"/>
      <c r="B44" s="144"/>
      <c r="C44" s="145"/>
      <c r="D44" s="146"/>
      <c r="O44" s="152"/>
    </row>
    <row r="45" spans="1:15" x14ac:dyDescent="0.2">
      <c r="A45" s="144">
        <v>8</v>
      </c>
      <c r="B45" s="144">
        <f>[1]Final!A14</f>
        <v>5</v>
      </c>
      <c r="C45" s="145" t="str">
        <f>[1]Final!$C$14</f>
        <v>Neuenschwander Marc</v>
      </c>
      <c r="D45" s="146">
        <f>[1]Final!AO14</f>
        <v>0</v>
      </c>
      <c r="E45" s="147">
        <f t="shared" ref="E45:M45" si="7">SUM(E46:E48)</f>
        <v>142.30000000000001</v>
      </c>
      <c r="F45" s="147">
        <f t="shared" si="7"/>
        <v>153.6</v>
      </c>
      <c r="G45" s="147">
        <f t="shared" si="7"/>
        <v>84.9</v>
      </c>
      <c r="H45" s="147">
        <f t="shared" si="7"/>
        <v>0</v>
      </c>
      <c r="I45" s="147">
        <f t="shared" si="7"/>
        <v>0</v>
      </c>
      <c r="J45" s="147">
        <f t="shared" si="7"/>
        <v>0</v>
      </c>
      <c r="K45" s="147">
        <f t="shared" si="7"/>
        <v>0</v>
      </c>
      <c r="L45" s="147">
        <f t="shared" si="7"/>
        <v>0</v>
      </c>
      <c r="M45" s="147">
        <f t="shared" si="7"/>
        <v>0</v>
      </c>
      <c r="N45" s="147">
        <f>SUM(E45:M45)</f>
        <v>380.79999999999995</v>
      </c>
      <c r="O45" s="152"/>
    </row>
    <row r="46" spans="1:15" x14ac:dyDescent="0.2">
      <c r="C46" s="145"/>
      <c r="D46" s="146"/>
      <c r="E46" s="149">
        <f>[1]Final!$D$14</f>
        <v>142.30000000000001</v>
      </c>
      <c r="F46" s="149">
        <f>[1]Final!$G$14</f>
        <v>153.6</v>
      </c>
      <c r="G46" s="150">
        <f>[1]Final!$J$14</f>
        <v>84.9</v>
      </c>
      <c r="H46" s="150">
        <f>[1]Final!$L$14</f>
        <v>0</v>
      </c>
      <c r="I46" s="150">
        <f>[1]Final!$N$14</f>
        <v>0</v>
      </c>
      <c r="J46" s="150">
        <f>[1]Final!$P$14</f>
        <v>0</v>
      </c>
      <c r="K46" s="150">
        <f>[1]Final!$R$14</f>
        <v>0</v>
      </c>
      <c r="L46" s="150">
        <f>[1]Final!$T$14</f>
        <v>0</v>
      </c>
      <c r="M46" s="151">
        <f>[1]Final!$V$14</f>
        <v>0</v>
      </c>
      <c r="O46" s="152"/>
    </row>
    <row r="47" spans="1:15" x14ac:dyDescent="0.2">
      <c r="A47" s="144"/>
      <c r="B47" s="144"/>
      <c r="C47" s="145"/>
      <c r="D47" s="146"/>
      <c r="E47" s="151">
        <f>[1]Final!$E$14</f>
        <v>0</v>
      </c>
      <c r="F47" s="151">
        <f>[1]Final!$H$14</f>
        <v>0</v>
      </c>
      <c r="G47" s="151">
        <f>[1]Final!$K$14</f>
        <v>0</v>
      </c>
      <c r="H47" s="151">
        <f>[1]Final!$M$14</f>
        <v>0</v>
      </c>
      <c r="I47" s="151">
        <f>[1]Final!$O$14</f>
        <v>0</v>
      </c>
      <c r="J47" s="151">
        <f>[1]Final!$Q$14</f>
        <v>0</v>
      </c>
      <c r="K47" s="151">
        <f>[1]Final!$S$14</f>
        <v>0</v>
      </c>
      <c r="L47" s="151">
        <f>[1]Final!$U$14</f>
        <v>0</v>
      </c>
      <c r="M47" s="151">
        <f>[1]Final!$W$14</f>
        <v>0</v>
      </c>
      <c r="O47" s="152"/>
    </row>
    <row r="48" spans="1:15" x14ac:dyDescent="0.2">
      <c r="A48" s="144"/>
      <c r="B48" s="144"/>
      <c r="C48" s="145"/>
      <c r="D48" s="146"/>
      <c r="E48" s="151">
        <f>[1]Final!$F$14</f>
        <v>0</v>
      </c>
      <c r="F48" s="151">
        <f>[1]Final!$I$14</f>
        <v>0</v>
      </c>
      <c r="O48" s="152"/>
    </row>
    <row r="49" spans="1:15" x14ac:dyDescent="0.2">
      <c r="A49" s="144"/>
      <c r="B49" s="144"/>
      <c r="C49" s="145"/>
      <c r="D49" s="146"/>
      <c r="O49" s="152"/>
    </row>
    <row r="50" spans="1:15" ht="13.5" thickBot="1" x14ac:dyDescent="0.25">
      <c r="A50" s="153" t="s">
        <v>465</v>
      </c>
      <c r="B50" s="154"/>
      <c r="C50" s="155"/>
      <c r="D50" s="156"/>
      <c r="E50" s="155"/>
      <c r="F50" s="155"/>
      <c r="G50" s="155"/>
      <c r="H50" s="155"/>
      <c r="I50" s="155"/>
      <c r="J50" s="155"/>
      <c r="K50" s="157"/>
      <c r="L50" s="155"/>
      <c r="M50" s="155"/>
      <c r="N50" s="158"/>
      <c r="O50" s="157"/>
    </row>
    <row r="51" spans="1:15" x14ac:dyDescent="0.2">
      <c r="A51" s="144"/>
      <c r="B51" s="144"/>
      <c r="D51" s="159"/>
    </row>
    <row r="52" spans="1:15" x14ac:dyDescent="0.2">
      <c r="A52" s="144"/>
      <c r="B52" s="144"/>
      <c r="D52" s="159"/>
    </row>
    <row r="53" spans="1:15" x14ac:dyDescent="0.2">
      <c r="A53" s="144"/>
      <c r="B53" s="144"/>
      <c r="D53" s="159"/>
    </row>
    <row r="54" spans="1:15" x14ac:dyDescent="0.2">
      <c r="A54" s="144"/>
      <c r="B54" s="144"/>
      <c r="D54" s="159"/>
    </row>
    <row r="55" spans="1:15" x14ac:dyDescent="0.2">
      <c r="A55" s="144"/>
      <c r="B55" s="144"/>
    </row>
    <row r="56" spans="1:15" x14ac:dyDescent="0.2">
      <c r="A56" s="144"/>
      <c r="B56" s="144"/>
    </row>
    <row r="58" spans="1:15" ht="18" x14ac:dyDescent="0.25">
      <c r="F58" s="134" t="s">
        <v>487</v>
      </c>
    </row>
    <row r="63" spans="1:15" x14ac:dyDescent="0.2">
      <c r="A63" s="160"/>
    </row>
  </sheetData>
  <sheetProtection selectLockedCells="1"/>
  <mergeCells count="3">
    <mergeCell ref="J7:N7"/>
    <mergeCell ref="E9:G9"/>
    <mergeCell ref="H9:M9"/>
  </mergeCells>
  <pageMargins left="0.32" right="0.18" top="0.67" bottom="0.47" header="0.4921259845" footer="0.28999999999999998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70"/>
  <sheetViews>
    <sheetView topLeftCell="A16" zoomScaleNormal="100" workbookViewId="0">
      <selection activeCell="X26" sqref="X26"/>
    </sheetView>
  </sheetViews>
  <sheetFormatPr baseColWidth="10" defaultRowHeight="12" x14ac:dyDescent="0.2"/>
  <cols>
    <col min="1" max="1" width="10.42578125" style="99" customWidth="1"/>
    <col min="2" max="2" width="4.7109375" style="21" customWidth="1"/>
    <col min="3" max="3" width="19.140625" style="4" customWidth="1"/>
    <col min="4" max="5" width="3.42578125" style="21" customWidth="1"/>
    <col min="6" max="6" width="2.42578125" style="21" customWidth="1"/>
    <col min="7" max="7" width="13.140625" style="21" customWidth="1"/>
    <col min="8" max="8" width="3.85546875" style="21" customWidth="1"/>
    <col min="9" max="10" width="3.7109375" style="21" customWidth="1"/>
    <col min="11" max="11" width="4" style="21" customWidth="1"/>
    <col min="12" max="14" width="3.7109375" style="21" customWidth="1"/>
    <col min="15" max="16" width="4" style="21" customWidth="1"/>
    <col min="17" max="17" width="4.7109375" style="4" customWidth="1"/>
    <col min="18" max="18" width="4" style="21" customWidth="1"/>
    <col min="19" max="19" width="5" style="21" customWidth="1"/>
    <col min="20" max="20" width="5.140625" style="21" customWidth="1"/>
    <col min="21" max="21" width="2" style="21" customWidth="1"/>
    <col min="22" max="16384" width="11.42578125" style="21"/>
  </cols>
  <sheetData>
    <row r="7" spans="1:21" ht="19.5" customHeight="1" x14ac:dyDescent="0.25">
      <c r="B7" s="162" t="s">
        <v>466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7.25" customHeight="1" x14ac:dyDescent="0.25">
      <c r="B8" s="162" t="s">
        <v>467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1" ht="17.25" customHeight="1" x14ac:dyDescent="0.25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ht="17.25" customHeight="1" x14ac:dyDescent="0.25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8" x14ac:dyDescent="0.25">
      <c r="C11" s="7" t="s">
        <v>436</v>
      </c>
    </row>
    <row r="12" spans="1:21" ht="18" x14ac:dyDescent="0.25">
      <c r="C12" s="7"/>
    </row>
    <row r="13" spans="1:21" x14ac:dyDescent="0.2">
      <c r="H13" s="167" t="s">
        <v>163</v>
      </c>
      <c r="I13" s="167"/>
      <c r="J13" s="167"/>
      <c r="K13" s="167" t="s">
        <v>164</v>
      </c>
      <c r="L13" s="167"/>
      <c r="M13" s="167"/>
      <c r="N13" s="167" t="s">
        <v>165</v>
      </c>
      <c r="O13" s="167"/>
      <c r="P13" s="167"/>
    </row>
    <row r="14" spans="1:21" s="4" customFormat="1" ht="12.75" customHeight="1" x14ac:dyDescent="0.2">
      <c r="A14" s="95" t="s">
        <v>210</v>
      </c>
      <c r="B14" s="4" t="s">
        <v>0</v>
      </c>
      <c r="C14" s="4" t="s">
        <v>1</v>
      </c>
      <c r="D14" s="4" t="s">
        <v>2</v>
      </c>
      <c r="E14" s="25" t="s">
        <v>3</v>
      </c>
      <c r="G14" s="4" t="s">
        <v>62</v>
      </c>
      <c r="H14" s="25">
        <v>1</v>
      </c>
      <c r="I14" s="25">
        <v>2</v>
      </c>
      <c r="J14" s="25" t="s">
        <v>160</v>
      </c>
      <c r="K14" s="4">
        <v>1</v>
      </c>
      <c r="L14" s="4">
        <v>2</v>
      </c>
      <c r="M14" s="4" t="s">
        <v>161</v>
      </c>
      <c r="N14" s="4">
        <v>1</v>
      </c>
      <c r="O14" s="4">
        <v>2</v>
      </c>
      <c r="P14" s="4" t="s">
        <v>162</v>
      </c>
      <c r="Q14" s="4" t="s">
        <v>5</v>
      </c>
      <c r="R14" s="166" t="s">
        <v>6</v>
      </c>
      <c r="S14" s="166"/>
      <c r="T14" s="166"/>
      <c r="U14" s="19"/>
    </row>
    <row r="15" spans="1:21" x14ac:dyDescent="0.2">
      <c r="R15" s="20" t="s">
        <v>74</v>
      </c>
      <c r="S15" s="19" t="s">
        <v>75</v>
      </c>
      <c r="T15" s="20" t="s">
        <v>5</v>
      </c>
      <c r="U15" s="20"/>
    </row>
    <row r="16" spans="1:21" x14ac:dyDescent="0.2">
      <c r="R16" s="100"/>
    </row>
    <row r="17" spans="1:22" x14ac:dyDescent="0.2">
      <c r="A17" s="84">
        <v>304</v>
      </c>
      <c r="B17" s="21">
        <v>1</v>
      </c>
      <c r="C17" s="23" t="str">
        <f>VLOOKUP(A:A,Gutpunkte!A:B,2,FALSE)</f>
        <v>Füglister Fabienne</v>
      </c>
      <c r="D17" s="30">
        <f>VLOOKUP(A:A,Gutpunkte!A:D,4,FALSE)</f>
        <v>92</v>
      </c>
      <c r="E17" s="30" t="str">
        <f>VLOOKUP(A:A,Gutpunkte!A:E,5,FALSE)</f>
        <v>MI</v>
      </c>
      <c r="F17" s="23"/>
      <c r="G17" s="23" t="str">
        <f>VLOOKUP(A:A,Gutpunkte!A:C,3,FALSE)</f>
        <v>Aeschi SO</v>
      </c>
      <c r="H17" s="23">
        <f>VLOOKUP(A:A,'Rangliste ab 9.Rang'!A:H,8,FALSE)</f>
        <v>98</v>
      </c>
      <c r="I17" s="23">
        <f>VLOOKUP(A:A,'Rangliste ab 9.Rang'!A:I,9,FALSE)</f>
        <v>100</v>
      </c>
      <c r="J17" s="109">
        <f>SUM(H17:I17)</f>
        <v>198</v>
      </c>
      <c r="K17" s="23">
        <f>VLOOKUP(A:A,'Rangliste ab 9.Rang'!A:K,11,FALSE)</f>
        <v>94</v>
      </c>
      <c r="L17" s="23">
        <f>VLOOKUP(A:A,'Rangliste ab 9.Rang'!A:L,12,FALSE)</f>
        <v>95</v>
      </c>
      <c r="M17" s="109">
        <f>SUM(K17:L17)</f>
        <v>189</v>
      </c>
      <c r="N17" s="23">
        <f>VLOOKUP(A:A,'Rangliste ab 9.Rang'!A:N,14,FALSE)</f>
        <v>97</v>
      </c>
      <c r="O17" s="23">
        <f>VLOOKUP(A:A,'Rangliste ab 9.Rang'!A:O,15,FALSE)</f>
        <v>98</v>
      </c>
      <c r="P17" s="109">
        <f>SUM(N17:O17)</f>
        <v>195</v>
      </c>
      <c r="Q17" s="109">
        <f>SUM(P17,M17,J17)</f>
        <v>582</v>
      </c>
      <c r="R17" s="23">
        <f>VLOOKUP(A:A,'Rangliste ab 9.Rang'!A:R,18,FALSE)</f>
        <v>100</v>
      </c>
      <c r="S17" s="23">
        <f>VLOOKUP(A:A,Gutpunkte!A:X,24,FALSE)</f>
        <v>295</v>
      </c>
      <c r="T17" s="109">
        <f>SUM(R17:S17)</f>
        <v>395</v>
      </c>
      <c r="U17" s="18"/>
    </row>
    <row r="18" spans="1:22" x14ac:dyDescent="0.2">
      <c r="A18" s="84"/>
      <c r="C18" s="23"/>
      <c r="D18" s="30"/>
      <c r="E18" s="30"/>
      <c r="F18" s="23"/>
      <c r="G18" s="23"/>
      <c r="H18" s="23"/>
      <c r="I18" s="23"/>
      <c r="J18" s="109"/>
      <c r="K18" s="23"/>
      <c r="L18" s="23"/>
      <c r="M18" s="109"/>
      <c r="N18" s="23"/>
      <c r="O18" s="23"/>
      <c r="P18" s="109"/>
      <c r="Q18" s="109"/>
      <c r="R18" s="23"/>
      <c r="S18" s="23"/>
      <c r="T18" s="109"/>
      <c r="U18" s="18"/>
    </row>
    <row r="19" spans="1:22" x14ac:dyDescent="0.2">
      <c r="A19" s="84"/>
      <c r="C19" s="23"/>
      <c r="D19" s="30"/>
      <c r="E19" s="30"/>
      <c r="F19" s="23"/>
      <c r="G19" s="23"/>
      <c r="H19" s="23"/>
      <c r="I19" s="23"/>
      <c r="J19" s="109"/>
      <c r="K19" s="23"/>
      <c r="L19" s="23"/>
      <c r="M19" s="109"/>
      <c r="N19" s="23"/>
      <c r="O19" s="23"/>
      <c r="P19" s="109"/>
      <c r="Q19" s="109"/>
      <c r="R19" s="23"/>
      <c r="S19" s="23"/>
      <c r="T19" s="109"/>
      <c r="U19" s="18"/>
    </row>
    <row r="20" spans="1:22" x14ac:dyDescent="0.2">
      <c r="A20" s="84"/>
      <c r="C20" s="23"/>
      <c r="D20" s="30"/>
      <c r="E20" s="30"/>
      <c r="F20" s="23"/>
      <c r="G20" s="23"/>
      <c r="H20" s="23"/>
      <c r="I20" s="23"/>
      <c r="J20" s="109"/>
      <c r="K20" s="23"/>
      <c r="L20" s="23"/>
      <c r="M20" s="109"/>
      <c r="N20" s="23"/>
      <c r="O20" s="23"/>
      <c r="P20" s="109"/>
      <c r="Q20" s="109"/>
      <c r="R20" s="23"/>
      <c r="S20" s="23"/>
      <c r="T20" s="109"/>
      <c r="U20" s="18"/>
    </row>
    <row r="21" spans="1:22" x14ac:dyDescent="0.2">
      <c r="A21" s="84">
        <v>160</v>
      </c>
      <c r="B21" s="21">
        <v>2</v>
      </c>
      <c r="C21" s="23" t="str">
        <f>VLOOKUP(A:A,Gutpunkte!A:B,2,FALSE)</f>
        <v>Mösching Thomas</v>
      </c>
      <c r="D21" s="30">
        <f>VLOOKUP(A:A,Gutpunkte!A:D,4,FALSE)</f>
        <v>73</v>
      </c>
      <c r="E21" s="30" t="str">
        <f>VLOOKUP(A:A,Gutpunkte!A:E,5,FALSE)</f>
        <v>OL</v>
      </c>
      <c r="F21" s="23"/>
      <c r="G21" s="23" t="str">
        <f>VLOOKUP(A:A,Gutpunkte!A:C,3,FALSE)</f>
        <v>Spiez</v>
      </c>
      <c r="H21" s="23">
        <f>VLOOKUP(A:A,'Rangliste ab 9.Rang'!A:H,8,FALSE)</f>
        <v>100</v>
      </c>
      <c r="I21" s="23">
        <f>VLOOKUP(A:A,'Rangliste ab 9.Rang'!A:I,9,FALSE)</f>
        <v>97</v>
      </c>
      <c r="J21" s="109">
        <f>SUM(H21:I21)</f>
        <v>197</v>
      </c>
      <c r="K21" s="23">
        <f>VLOOKUP(A:A,'Rangliste ab 9.Rang'!A:K,11,FALSE)</f>
        <v>97</v>
      </c>
      <c r="L21" s="23">
        <f>VLOOKUP(A:A,'Rangliste ab 9.Rang'!A:L,12,FALSE)</f>
        <v>94</v>
      </c>
      <c r="M21" s="109">
        <f>SUM(K21:L21)</f>
        <v>191</v>
      </c>
      <c r="N21" s="23">
        <f>VLOOKUP(A:A,'Rangliste ab 9.Rang'!A:N,14,FALSE)</f>
        <v>92</v>
      </c>
      <c r="O21" s="23">
        <f>VLOOKUP(A:A,'Rangliste ab 9.Rang'!A:O,15,FALSE)</f>
        <v>97</v>
      </c>
      <c r="P21" s="109">
        <f>SUM(N21:O21)</f>
        <v>189</v>
      </c>
      <c r="Q21" s="109">
        <f>SUM(P21,M21,J21)</f>
        <v>577</v>
      </c>
      <c r="R21" s="23">
        <f>VLOOKUP(A:A,'Rangliste ab 9.Rang'!A:R,18,FALSE)</f>
        <v>100</v>
      </c>
      <c r="S21" s="23">
        <f>VLOOKUP(A:A,Gutpunkte!A:X,24,FALSE)</f>
        <v>1445</v>
      </c>
      <c r="T21" s="109">
        <f>SUM(R21:S21)</f>
        <v>1545</v>
      </c>
      <c r="U21" s="18"/>
    </row>
    <row r="22" spans="1:22" x14ac:dyDescent="0.2">
      <c r="A22" s="84"/>
      <c r="C22" s="23"/>
      <c r="D22" s="30"/>
      <c r="E22" s="30"/>
      <c r="F22" s="23"/>
      <c r="G22" s="23"/>
      <c r="H22" s="23"/>
      <c r="I22" s="23"/>
      <c r="J22" s="109"/>
      <c r="K22" s="23"/>
      <c r="L22" s="23"/>
      <c r="M22" s="109"/>
      <c r="N22" s="23"/>
      <c r="O22" s="23"/>
      <c r="P22" s="109"/>
      <c r="Q22" s="109"/>
      <c r="R22" s="23"/>
      <c r="S22" s="23"/>
      <c r="T22" s="109"/>
      <c r="U22" s="18"/>
    </row>
    <row r="23" spans="1:22" x14ac:dyDescent="0.2">
      <c r="A23" s="84"/>
      <c r="C23" s="23"/>
      <c r="D23" s="30"/>
      <c r="E23" s="30"/>
      <c r="F23" s="23"/>
      <c r="G23" s="23"/>
      <c r="H23" s="23"/>
      <c r="I23" s="23"/>
      <c r="J23" s="109"/>
      <c r="K23" s="23"/>
      <c r="L23" s="23"/>
      <c r="M23" s="109"/>
      <c r="N23" s="23"/>
      <c r="O23" s="23"/>
      <c r="P23" s="109"/>
      <c r="Q23" s="109"/>
      <c r="R23" s="23"/>
      <c r="S23" s="23"/>
      <c r="T23" s="109"/>
      <c r="U23" s="18"/>
    </row>
    <row r="24" spans="1:22" x14ac:dyDescent="0.2">
      <c r="A24" s="84"/>
      <c r="C24" s="23"/>
      <c r="D24" s="30"/>
      <c r="E24" s="30"/>
      <c r="F24" s="23"/>
      <c r="G24" s="23"/>
      <c r="H24" s="23"/>
      <c r="I24" s="23"/>
      <c r="J24" s="109"/>
      <c r="K24" s="23"/>
      <c r="L24" s="23"/>
      <c r="M24" s="109"/>
      <c r="N24" s="23"/>
      <c r="O24" s="23"/>
      <c r="P24" s="109"/>
      <c r="Q24" s="109"/>
      <c r="R24" s="23"/>
      <c r="S24" s="23"/>
      <c r="T24" s="109"/>
      <c r="U24" s="18"/>
    </row>
    <row r="25" spans="1:22" x14ac:dyDescent="0.2">
      <c r="A25" s="84">
        <v>130</v>
      </c>
      <c r="B25" s="21">
        <v>3</v>
      </c>
      <c r="C25" s="23" t="str">
        <f>VLOOKUP(A:A,Gutpunkte!A:B,2,FALSE)</f>
        <v>Koller Marco</v>
      </c>
      <c r="D25" s="30">
        <f>VLOOKUP(A:A,Gutpunkte!A:D,4,FALSE)</f>
        <v>81</v>
      </c>
      <c r="E25" s="30" t="str">
        <f>VLOOKUP(A:A,Gutpunkte!A:E,5,FALSE)</f>
        <v>OL</v>
      </c>
      <c r="F25" s="23"/>
      <c r="G25" s="23" t="str">
        <f>VLOOKUP(A:A,Gutpunkte!A:C,3,FALSE)</f>
        <v>Steffisburg</v>
      </c>
      <c r="H25" s="23">
        <f>VLOOKUP(A:A,'Rangliste ab 9.Rang'!A:H,8,FALSE)</f>
        <v>97</v>
      </c>
      <c r="I25" s="109">
        <f>VLOOKUP(A:A,'Rangliste ab 9.Rang'!A:I,9,FALSE)</f>
        <v>99</v>
      </c>
      <c r="J25" s="109">
        <f>SUM(H25:I25)</f>
        <v>196</v>
      </c>
      <c r="K25" s="23">
        <f>VLOOKUP(A:A,'Rangliste ab 9.Rang'!A:K,11,FALSE)</f>
        <v>94</v>
      </c>
      <c r="L25" s="23">
        <f>VLOOKUP(A:A,'Rangliste ab 9.Rang'!A:L,12,FALSE)</f>
        <v>94</v>
      </c>
      <c r="M25" s="109">
        <f>SUM(K25:L25)</f>
        <v>188</v>
      </c>
      <c r="N25" s="23">
        <f>VLOOKUP(A:A,'Rangliste ab 9.Rang'!A:N,14,FALSE)</f>
        <v>95</v>
      </c>
      <c r="O25" s="23">
        <f>VLOOKUP(A:A,'Rangliste ab 9.Rang'!A:O,15,FALSE)</f>
        <v>97</v>
      </c>
      <c r="P25" s="109">
        <f>SUM(N25:O25)</f>
        <v>192</v>
      </c>
      <c r="Q25" s="109">
        <f>SUM(P25,M25,J25)</f>
        <v>576</v>
      </c>
      <c r="R25" s="23">
        <f>VLOOKUP(A:A,'Rangliste ab 9.Rang'!A:R,18,FALSE)</f>
        <v>100</v>
      </c>
      <c r="S25" s="23">
        <f>VLOOKUP(A:A,Gutpunkte!A:X,24,FALSE)</f>
        <v>1020</v>
      </c>
      <c r="T25" s="109">
        <f>SUM(R25:S25)</f>
        <v>1120</v>
      </c>
      <c r="U25" s="18"/>
      <c r="V25" s="29"/>
    </row>
    <row r="26" spans="1:22" x14ac:dyDescent="0.2">
      <c r="A26" s="84"/>
      <c r="C26" s="23"/>
      <c r="D26" s="30"/>
      <c r="E26" s="30"/>
      <c r="F26" s="23"/>
      <c r="G26" s="23"/>
      <c r="H26" s="23"/>
      <c r="I26" s="109"/>
      <c r="J26" s="109"/>
      <c r="K26" s="23"/>
      <c r="L26" s="23"/>
      <c r="M26" s="109"/>
      <c r="N26" s="23"/>
      <c r="O26" s="23"/>
      <c r="P26" s="109"/>
      <c r="Q26" s="109"/>
      <c r="R26" s="23"/>
      <c r="S26" s="23"/>
      <c r="T26" s="109"/>
      <c r="U26" s="18"/>
      <c r="V26" s="29"/>
    </row>
    <row r="27" spans="1:22" x14ac:dyDescent="0.2">
      <c r="A27" s="84"/>
      <c r="C27" s="23"/>
      <c r="D27" s="30"/>
      <c r="E27" s="30"/>
      <c r="F27" s="23"/>
      <c r="G27" s="23"/>
      <c r="H27" s="23"/>
      <c r="I27" s="109"/>
      <c r="J27" s="109"/>
      <c r="K27" s="23"/>
      <c r="L27" s="23"/>
      <c r="M27" s="109"/>
      <c r="N27" s="23"/>
      <c r="O27" s="23"/>
      <c r="P27" s="109"/>
      <c r="Q27" s="109"/>
      <c r="R27" s="23"/>
      <c r="S27" s="23"/>
      <c r="T27" s="109"/>
      <c r="U27" s="18"/>
      <c r="V27" s="29"/>
    </row>
    <row r="28" spans="1:22" x14ac:dyDescent="0.2">
      <c r="A28" s="84"/>
      <c r="C28" s="23"/>
      <c r="D28" s="30"/>
      <c r="E28" s="30"/>
      <c r="F28" s="23"/>
      <c r="G28" s="23"/>
      <c r="H28" s="23"/>
      <c r="I28" s="109"/>
      <c r="J28" s="109"/>
      <c r="K28" s="23"/>
      <c r="L28" s="23"/>
      <c r="M28" s="109"/>
      <c r="N28" s="23"/>
      <c r="O28" s="23"/>
      <c r="P28" s="109"/>
      <c r="Q28" s="109"/>
      <c r="R28" s="23"/>
      <c r="S28" s="23"/>
      <c r="T28" s="109"/>
      <c r="U28" s="18"/>
      <c r="V28" s="29"/>
    </row>
    <row r="29" spans="1:22" x14ac:dyDescent="0.2">
      <c r="A29" s="84">
        <v>54</v>
      </c>
      <c r="B29" s="21">
        <v>4</v>
      </c>
      <c r="C29" s="23" t="str">
        <f>VLOOKUP(A:A,Gutpunkte!A:B,2,FALSE)</f>
        <v>Eggimann Lara</v>
      </c>
      <c r="D29" s="30">
        <f>VLOOKUP(A:A,Gutpunkte!A:D,4,FALSE)</f>
        <v>89</v>
      </c>
      <c r="E29" s="30" t="str">
        <f>VLOOKUP(A:A,Gutpunkte!A:E,5,FALSE)</f>
        <v>OL</v>
      </c>
      <c r="F29" s="23"/>
      <c r="G29" s="23" t="str">
        <f>VLOOKUP(A:A,Gutpunkte!A:C,3,FALSE)</f>
        <v>Spiez</v>
      </c>
      <c r="H29" s="109">
        <f>VLOOKUP(A:A,'Rangliste ab 9.Rang'!A:H,8,FALSE)</f>
        <v>99</v>
      </c>
      <c r="I29" s="23">
        <f>VLOOKUP(A:A,'Rangliste ab 9.Rang'!A:I,9,FALSE)</f>
        <v>99</v>
      </c>
      <c r="J29" s="109">
        <f>SUM(H29:I29)</f>
        <v>198</v>
      </c>
      <c r="K29" s="23">
        <f>VLOOKUP(A:A,'Rangliste ab 9.Rang'!A:K,11,FALSE)</f>
        <v>89</v>
      </c>
      <c r="L29" s="23">
        <f>VLOOKUP(A:A,'Rangliste ab 9.Rang'!A:L,12,FALSE)</f>
        <v>91</v>
      </c>
      <c r="M29" s="109">
        <f>SUM(K29:L29)</f>
        <v>180</v>
      </c>
      <c r="N29" s="109">
        <f>VLOOKUP(A:A,'Rangliste ab 9.Rang'!A:N,14,FALSE)</f>
        <v>95</v>
      </c>
      <c r="O29" s="23">
        <f>VLOOKUP(A:A,'Rangliste ab 9.Rang'!A:O,15,FALSE)</f>
        <v>95</v>
      </c>
      <c r="P29" s="109">
        <f>SUM(N29:O29)</f>
        <v>190</v>
      </c>
      <c r="Q29" s="109">
        <f>SUM(P29,M29,J29)</f>
        <v>568</v>
      </c>
      <c r="R29" s="23">
        <f>VLOOKUP(A:A,'Rangliste ab 9.Rang'!A:R,18,FALSE)</f>
        <v>100</v>
      </c>
      <c r="S29" s="23">
        <f>VLOOKUP(A:A,Gutpunkte!A:X,24,FALSE)</f>
        <v>865</v>
      </c>
      <c r="T29" s="109">
        <f>SUM(R29:S29)</f>
        <v>965</v>
      </c>
      <c r="U29" s="18"/>
    </row>
    <row r="30" spans="1:22" x14ac:dyDescent="0.2">
      <c r="A30" s="84"/>
      <c r="C30" s="23"/>
      <c r="D30" s="30"/>
      <c r="E30" s="30"/>
      <c r="F30" s="23"/>
      <c r="G30" s="23"/>
      <c r="H30" s="109"/>
      <c r="I30" s="23"/>
      <c r="J30" s="109"/>
      <c r="K30" s="23"/>
      <c r="L30" s="23"/>
      <c r="M30" s="109"/>
      <c r="N30" s="109"/>
      <c r="O30" s="23"/>
      <c r="P30" s="109"/>
      <c r="Q30" s="109"/>
      <c r="R30" s="23"/>
      <c r="S30" s="23"/>
      <c r="T30" s="109"/>
      <c r="U30" s="18"/>
    </row>
    <row r="31" spans="1:22" x14ac:dyDescent="0.2">
      <c r="A31" s="84"/>
      <c r="C31" s="23"/>
      <c r="D31" s="30"/>
      <c r="E31" s="30"/>
      <c r="F31" s="23"/>
      <c r="G31" s="23"/>
      <c r="H31" s="109"/>
      <c r="I31" s="23"/>
      <c r="J31" s="109"/>
      <c r="K31" s="23"/>
      <c r="L31" s="23"/>
      <c r="M31" s="109"/>
      <c r="N31" s="109"/>
      <c r="O31" s="23"/>
      <c r="P31" s="109"/>
      <c r="Q31" s="109"/>
      <c r="R31" s="23"/>
      <c r="S31" s="23"/>
      <c r="T31" s="109"/>
      <c r="U31" s="18"/>
    </row>
    <row r="32" spans="1:22" x14ac:dyDescent="0.2">
      <c r="A32" s="84"/>
      <c r="C32" s="23"/>
      <c r="D32" s="30"/>
      <c r="E32" s="30"/>
      <c r="F32" s="23"/>
      <c r="G32" s="23"/>
      <c r="H32" s="109"/>
      <c r="I32" s="23"/>
      <c r="J32" s="109"/>
      <c r="K32" s="23"/>
      <c r="L32" s="23"/>
      <c r="M32" s="109"/>
      <c r="N32" s="109"/>
      <c r="O32" s="23"/>
      <c r="P32" s="109"/>
      <c r="Q32" s="109"/>
      <c r="R32" s="23"/>
      <c r="S32" s="23"/>
      <c r="T32" s="109"/>
      <c r="U32" s="18"/>
    </row>
    <row r="33" spans="1:21" x14ac:dyDescent="0.2">
      <c r="A33" s="84">
        <v>6</v>
      </c>
      <c r="B33" s="21">
        <v>5</v>
      </c>
      <c r="C33" s="23" t="str">
        <f>VLOOKUP(A:A,Gutpunkte!A:B,2,FALSE)</f>
        <v>Annen Michael</v>
      </c>
      <c r="D33" s="30">
        <f>VLOOKUP(A:A,Gutpunkte!A:D,4,FALSE)</f>
        <v>85</v>
      </c>
      <c r="E33" s="30" t="str">
        <f>VLOOKUP(A:A,Gutpunkte!A:E,5,FALSE)</f>
        <v>OL</v>
      </c>
      <c r="F33" s="23"/>
      <c r="G33" s="23" t="str">
        <f>VLOOKUP(A:A,Gutpunkte!A:C,3,FALSE)</f>
        <v>Zweisimmen</v>
      </c>
      <c r="H33" s="23">
        <f>VLOOKUP(A:A,'Rangliste ab 9.Rang'!A:H,8,FALSE)</f>
        <v>100</v>
      </c>
      <c r="I33" s="23">
        <f>VLOOKUP(A:A,'Rangliste ab 9.Rang'!A:I,9,FALSE)</f>
        <v>98</v>
      </c>
      <c r="J33" s="109">
        <f>SUM(H33:I33)</f>
        <v>198</v>
      </c>
      <c r="K33" s="23">
        <f>VLOOKUP(A:A,'Rangliste ab 9.Rang'!A:K,11,FALSE)</f>
        <v>92</v>
      </c>
      <c r="L33" s="23">
        <f>VLOOKUP(A:A,'Rangliste ab 9.Rang'!A:L,12,FALSE)</f>
        <v>89</v>
      </c>
      <c r="M33" s="109">
        <f>SUM(K33:L33)</f>
        <v>181</v>
      </c>
      <c r="N33" s="23">
        <f>VLOOKUP(A:A,'Rangliste ab 9.Rang'!A:N,14,FALSE)</f>
        <v>95</v>
      </c>
      <c r="O33" s="23">
        <f>VLOOKUP(A:A,'Rangliste ab 9.Rang'!A:O,15,FALSE)</f>
        <v>94</v>
      </c>
      <c r="P33" s="109">
        <f>SUM(N33:O33)</f>
        <v>189</v>
      </c>
      <c r="Q33" s="109">
        <f>SUM(P33,M33,J33)</f>
        <v>568</v>
      </c>
      <c r="R33" s="23">
        <f>VLOOKUP(A:A,'Rangliste ab 9.Rang'!A:R,18,FALSE)</f>
        <v>100</v>
      </c>
      <c r="S33" s="23">
        <f>VLOOKUP(A:A,Gutpunkte!A:X,24,FALSE)</f>
        <v>630</v>
      </c>
      <c r="T33" s="109">
        <f>SUM(R33:S33)</f>
        <v>730</v>
      </c>
      <c r="U33" s="18"/>
    </row>
    <row r="34" spans="1:21" x14ac:dyDescent="0.2">
      <c r="A34" s="84"/>
      <c r="C34" s="23"/>
      <c r="D34" s="30"/>
      <c r="E34" s="30"/>
      <c r="F34" s="23"/>
      <c r="G34" s="23"/>
      <c r="H34" s="23"/>
      <c r="I34" s="23"/>
      <c r="J34" s="109"/>
      <c r="K34" s="23"/>
      <c r="L34" s="23"/>
      <c r="M34" s="109"/>
      <c r="N34" s="23"/>
      <c r="O34" s="23"/>
      <c r="P34" s="109"/>
      <c r="Q34" s="109"/>
      <c r="R34" s="23"/>
      <c r="S34" s="23"/>
      <c r="T34" s="109"/>
      <c r="U34" s="18"/>
    </row>
    <row r="35" spans="1:21" x14ac:dyDescent="0.2">
      <c r="A35" s="84"/>
      <c r="C35" s="23"/>
      <c r="D35" s="30"/>
      <c r="E35" s="30"/>
      <c r="F35" s="23"/>
      <c r="G35" s="23"/>
      <c r="H35" s="23"/>
      <c r="I35" s="23"/>
      <c r="J35" s="109"/>
      <c r="K35" s="23"/>
      <c r="L35" s="23"/>
      <c r="M35" s="109"/>
      <c r="N35" s="23"/>
      <c r="O35" s="23"/>
      <c r="P35" s="109"/>
      <c r="Q35" s="109"/>
      <c r="R35" s="23"/>
      <c r="S35" s="23"/>
      <c r="T35" s="109"/>
      <c r="U35" s="18"/>
    </row>
    <row r="36" spans="1:21" x14ac:dyDescent="0.2">
      <c r="A36" s="84"/>
      <c r="C36" s="23"/>
      <c r="D36" s="30"/>
      <c r="E36" s="30"/>
      <c r="F36" s="23"/>
      <c r="G36" s="23"/>
      <c r="H36" s="23"/>
      <c r="I36" s="23"/>
      <c r="J36" s="109"/>
      <c r="K36" s="23"/>
      <c r="L36" s="23"/>
      <c r="M36" s="109"/>
      <c r="N36" s="23"/>
      <c r="O36" s="23"/>
      <c r="P36" s="109"/>
      <c r="Q36" s="109"/>
      <c r="R36" s="23"/>
      <c r="S36" s="23"/>
      <c r="T36" s="109"/>
      <c r="U36" s="18"/>
    </row>
    <row r="37" spans="1:21" x14ac:dyDescent="0.2">
      <c r="A37" s="84">
        <v>291</v>
      </c>
      <c r="B37" s="21">
        <v>6</v>
      </c>
      <c r="C37" s="23" t="str">
        <f>VLOOKUP(A:A,Gutpunkte!A:B,2,FALSE)</f>
        <v>Bruni Melanie</v>
      </c>
      <c r="D37" s="30">
        <f>VLOOKUP(A:A,Gutpunkte!A:D,4,FALSE)</f>
        <v>93</v>
      </c>
      <c r="E37" s="30" t="str">
        <f>VLOOKUP(A:A,Gutpunkte!A:E,5,FALSE)</f>
        <v>OL</v>
      </c>
      <c r="F37" s="23"/>
      <c r="G37" s="23" t="str">
        <f>VLOOKUP(A:A,Gutpunkte!A:C,3,FALSE)</f>
        <v>Amsoldingen</v>
      </c>
      <c r="H37" s="23">
        <f>VLOOKUP(A:A,'Rangliste ab 9.Rang'!A:H,8,FALSE)</f>
        <v>97</v>
      </c>
      <c r="I37" s="23">
        <f>VLOOKUP(A:A,'Rangliste ab 9.Rang'!A:I,9,FALSE)</f>
        <v>97</v>
      </c>
      <c r="J37" s="109">
        <f>SUM(H37:I37)</f>
        <v>194</v>
      </c>
      <c r="K37" s="23">
        <f>VLOOKUP(A:A,'Rangliste ab 9.Rang'!A:K,11,FALSE)</f>
        <v>95</v>
      </c>
      <c r="L37" s="23">
        <f>VLOOKUP(A:A,'Rangliste ab 9.Rang'!A:L,12,FALSE)</f>
        <v>89</v>
      </c>
      <c r="M37" s="109">
        <f>SUM(K37:L37)</f>
        <v>184</v>
      </c>
      <c r="N37" s="23">
        <f>VLOOKUP(A:A,'Rangliste ab 9.Rang'!A:N,14,FALSE)</f>
        <v>97</v>
      </c>
      <c r="O37" s="23">
        <f>VLOOKUP(A:A,'Rangliste ab 9.Rang'!A:O,15,FALSE)</f>
        <v>93</v>
      </c>
      <c r="P37" s="109">
        <f>SUM(N37:O37)</f>
        <v>190</v>
      </c>
      <c r="Q37" s="109">
        <f>SUM(P37,M37,J37)</f>
        <v>568</v>
      </c>
      <c r="R37" s="23">
        <f>VLOOKUP(A:A,'Rangliste ab 9.Rang'!A:R,18,FALSE)</f>
        <v>100</v>
      </c>
      <c r="S37" s="23">
        <f>VLOOKUP(A:A,Gutpunkte!A:X,24,FALSE)</f>
        <v>400</v>
      </c>
      <c r="T37" s="109">
        <f>SUM(R37:S37)</f>
        <v>500</v>
      </c>
      <c r="U37" s="18"/>
    </row>
    <row r="38" spans="1:21" x14ac:dyDescent="0.2">
      <c r="A38" s="84"/>
      <c r="C38" s="23"/>
      <c r="D38" s="30"/>
      <c r="E38" s="30"/>
      <c r="F38" s="23"/>
      <c r="G38" s="23"/>
      <c r="H38" s="23"/>
      <c r="I38" s="23"/>
      <c r="J38" s="109"/>
      <c r="K38" s="23"/>
      <c r="L38" s="23"/>
      <c r="M38" s="109"/>
      <c r="N38" s="23"/>
      <c r="O38" s="23"/>
      <c r="P38" s="109"/>
      <c r="Q38" s="109"/>
      <c r="R38" s="23"/>
      <c r="S38" s="23"/>
      <c r="T38" s="109"/>
      <c r="U38" s="18"/>
    </row>
    <row r="39" spans="1:21" x14ac:dyDescent="0.2">
      <c r="A39" s="84"/>
      <c r="C39" s="23"/>
      <c r="D39" s="30"/>
      <c r="E39" s="30"/>
      <c r="F39" s="23"/>
      <c r="G39" s="23"/>
      <c r="H39" s="23"/>
      <c r="I39" s="23"/>
      <c r="J39" s="109"/>
      <c r="K39" s="23"/>
      <c r="L39" s="23"/>
      <c r="M39" s="109"/>
      <c r="N39" s="23"/>
      <c r="O39" s="23"/>
      <c r="P39" s="109"/>
      <c r="Q39" s="109"/>
      <c r="R39" s="23"/>
      <c r="S39" s="23"/>
      <c r="T39" s="109"/>
      <c r="U39" s="18"/>
    </row>
    <row r="40" spans="1:21" x14ac:dyDescent="0.2">
      <c r="A40" s="84"/>
      <c r="C40" s="23"/>
      <c r="D40" s="30"/>
      <c r="E40" s="30"/>
      <c r="F40" s="23"/>
      <c r="G40" s="23"/>
      <c r="H40" s="23"/>
      <c r="I40" s="23"/>
      <c r="J40" s="109"/>
      <c r="K40" s="23"/>
      <c r="L40" s="23"/>
      <c r="M40" s="109"/>
      <c r="N40" s="23"/>
      <c r="O40" s="23"/>
      <c r="P40" s="109"/>
      <c r="Q40" s="109"/>
      <c r="R40" s="23"/>
      <c r="S40" s="23"/>
      <c r="T40" s="109"/>
      <c r="U40" s="18"/>
    </row>
    <row r="41" spans="1:21" x14ac:dyDescent="0.2">
      <c r="A41" s="84">
        <v>274</v>
      </c>
      <c r="B41" s="21">
        <v>7</v>
      </c>
      <c r="C41" s="23" t="str">
        <f>VLOOKUP(A:A,Gutpunkte!A:B,2,FALSE)</f>
        <v>Zbinden Martin</v>
      </c>
      <c r="D41" s="30">
        <f>VLOOKUP(A:A,Gutpunkte!A:D,4,FALSE)</f>
        <v>75</v>
      </c>
      <c r="E41" s="30" t="str">
        <f>VLOOKUP(A:A,Gutpunkte!A:E,5,FALSE)</f>
        <v>MI</v>
      </c>
      <c r="F41" s="23"/>
      <c r="G41" s="23" t="str">
        <f>VLOOKUP(A:A,Gutpunkte!A:C,3,FALSE)</f>
        <v>Milken</v>
      </c>
      <c r="H41" s="23">
        <f>VLOOKUP(A:A,'Rangliste ab 9.Rang'!A:H,8,FALSE)</f>
        <v>100</v>
      </c>
      <c r="I41" s="23">
        <f>VLOOKUP(A:A,'Rangliste ab 9.Rang'!A:I,9,FALSE)</f>
        <v>98</v>
      </c>
      <c r="J41" s="109">
        <f>SUM(H41:I41)</f>
        <v>198</v>
      </c>
      <c r="K41" s="23">
        <f>VLOOKUP(A:A,'Rangliste ab 9.Rang'!A:K,11,FALSE)</f>
        <v>90</v>
      </c>
      <c r="L41" s="23">
        <f>VLOOKUP(A:A,'Rangliste ab 9.Rang'!A:L,12,FALSE)</f>
        <v>89</v>
      </c>
      <c r="M41" s="109">
        <f>SUM(K41:L41)</f>
        <v>179</v>
      </c>
      <c r="N41" s="23">
        <f>VLOOKUP(A:A,'Rangliste ab 9.Rang'!A:N,14,FALSE)</f>
        <v>96</v>
      </c>
      <c r="O41" s="23">
        <f>VLOOKUP(A:A,'Rangliste ab 9.Rang'!A:O,15,FALSE)</f>
        <v>94</v>
      </c>
      <c r="P41" s="109">
        <f>SUM(N41:O41)</f>
        <v>190</v>
      </c>
      <c r="Q41" s="109">
        <f>SUM(P41,M41,J41)</f>
        <v>567</v>
      </c>
      <c r="R41" s="23">
        <f>VLOOKUP(A:A,'Rangliste ab 9.Rang'!A:R,18,FALSE)</f>
        <v>95</v>
      </c>
      <c r="S41" s="23">
        <f>VLOOKUP(A:A,Gutpunkte!A:X,24,FALSE)</f>
        <v>675</v>
      </c>
      <c r="T41" s="109">
        <f>SUM(R41:S41)</f>
        <v>770</v>
      </c>
      <c r="U41" s="18"/>
    </row>
    <row r="42" spans="1:21" x14ac:dyDescent="0.2">
      <c r="A42" s="84"/>
      <c r="C42" s="23"/>
      <c r="D42" s="30"/>
      <c r="E42" s="30"/>
      <c r="F42" s="23"/>
      <c r="G42" s="23"/>
      <c r="H42" s="23"/>
      <c r="I42" s="23"/>
      <c r="J42" s="109"/>
      <c r="K42" s="23"/>
      <c r="L42" s="23"/>
      <c r="M42" s="109"/>
      <c r="N42" s="23"/>
      <c r="O42" s="23"/>
      <c r="P42" s="109"/>
      <c r="Q42" s="109"/>
      <c r="R42" s="23"/>
      <c r="S42" s="23"/>
      <c r="T42" s="109"/>
      <c r="U42" s="18"/>
    </row>
    <row r="43" spans="1:21" x14ac:dyDescent="0.2">
      <c r="A43" s="84"/>
      <c r="C43" s="23"/>
      <c r="D43" s="30"/>
      <c r="E43" s="30"/>
      <c r="F43" s="23"/>
      <c r="G43" s="23"/>
      <c r="H43" s="23"/>
      <c r="I43" s="23"/>
      <c r="J43" s="109"/>
      <c r="K43" s="23"/>
      <c r="L43" s="23"/>
      <c r="M43" s="109"/>
      <c r="N43" s="23"/>
      <c r="O43" s="23"/>
      <c r="P43" s="109"/>
      <c r="Q43" s="109"/>
      <c r="R43" s="23"/>
      <c r="S43" s="23"/>
      <c r="T43" s="109"/>
      <c r="U43" s="18"/>
    </row>
    <row r="44" spans="1:21" x14ac:dyDescent="0.2">
      <c r="A44" s="84"/>
      <c r="C44" s="23"/>
      <c r="D44" s="30"/>
      <c r="E44" s="30"/>
      <c r="F44" s="23"/>
      <c r="G44" s="23"/>
      <c r="H44" s="23"/>
      <c r="I44" s="23"/>
      <c r="J44" s="109"/>
      <c r="K44" s="23"/>
      <c r="L44" s="23"/>
      <c r="M44" s="109"/>
      <c r="N44" s="23"/>
      <c r="O44" s="23"/>
      <c r="P44" s="109"/>
      <c r="Q44" s="109"/>
      <c r="R44" s="23"/>
      <c r="S44" s="23"/>
      <c r="T44" s="109"/>
      <c r="U44" s="18"/>
    </row>
    <row r="45" spans="1:21" x14ac:dyDescent="0.2">
      <c r="A45" s="84">
        <v>166</v>
      </c>
      <c r="B45" s="21">
        <v>8</v>
      </c>
      <c r="C45" s="23" t="str">
        <f>VLOOKUP(A:A,Gutpunkte!A:B,2,FALSE)</f>
        <v>Neuenschwander Marc</v>
      </c>
      <c r="D45" s="30">
        <f>VLOOKUP(A:A,Gutpunkte!A:D,4,FALSE)</f>
        <v>75</v>
      </c>
      <c r="E45" s="30" t="str">
        <f>VLOOKUP(A:A,Gutpunkte!A:E,5,FALSE)</f>
        <v>EM</v>
      </c>
      <c r="F45" s="23"/>
      <c r="G45" s="23" t="str">
        <f>VLOOKUP(A:A,Gutpunkte!A:C,3,FALSE)</f>
        <v>Hettiswil</v>
      </c>
      <c r="H45" s="23">
        <f>VLOOKUP(A:A,'Rangliste ab 9.Rang'!A:H,8,FALSE)</f>
        <v>98</v>
      </c>
      <c r="I45" s="23">
        <f>VLOOKUP(A:A,'Rangliste ab 9.Rang'!A:I,9,FALSE)</f>
        <v>99</v>
      </c>
      <c r="J45" s="109">
        <f>SUM(H45:I45)</f>
        <v>197</v>
      </c>
      <c r="K45" s="23">
        <f>VLOOKUP(A:A,'Rangliste ab 9.Rang'!A:K,11,FALSE)</f>
        <v>90</v>
      </c>
      <c r="L45" s="23">
        <f>VLOOKUP(A:A,'Rangliste ab 9.Rang'!A:L,12,FALSE)</f>
        <v>88</v>
      </c>
      <c r="M45" s="109">
        <f>SUM(K45:L45)</f>
        <v>178</v>
      </c>
      <c r="N45" s="23">
        <f>VLOOKUP(A:A,'Rangliste ab 9.Rang'!A:N,14,FALSE)</f>
        <v>96</v>
      </c>
      <c r="O45" s="23">
        <f>VLOOKUP(A:A,'Rangliste ab 9.Rang'!A:O,15,FALSE)</f>
        <v>93</v>
      </c>
      <c r="P45" s="109">
        <f>SUM(N45:O45)</f>
        <v>189</v>
      </c>
      <c r="Q45" s="109">
        <f>SUM(P45,M45,J45)</f>
        <v>564</v>
      </c>
      <c r="R45" s="23">
        <f>VLOOKUP(A:A,'Rangliste ab 9.Rang'!A:R,18,FALSE)</f>
        <v>95</v>
      </c>
      <c r="S45" s="23">
        <f>VLOOKUP(A:A,Gutpunkte!A:X,24,FALSE)</f>
        <v>890</v>
      </c>
      <c r="T45" s="109">
        <f>SUM(R45:S45)</f>
        <v>985</v>
      </c>
      <c r="U45" s="18"/>
    </row>
    <row r="46" spans="1:21" x14ac:dyDescent="0.2">
      <c r="A46" s="84"/>
      <c r="C46" s="23"/>
      <c r="D46" s="30"/>
      <c r="E46" s="30"/>
      <c r="F46" s="23"/>
      <c r="G46" s="23"/>
      <c r="H46" s="23"/>
      <c r="I46" s="23"/>
      <c r="J46" s="109"/>
      <c r="K46" s="23"/>
      <c r="L46" s="23"/>
      <c r="M46" s="109"/>
      <c r="N46" s="23"/>
      <c r="O46" s="23"/>
      <c r="P46" s="109"/>
      <c r="Q46" s="109"/>
      <c r="R46" s="23"/>
      <c r="S46" s="23"/>
      <c r="T46" s="109"/>
      <c r="U46" s="18"/>
    </row>
    <row r="47" spans="1:21" x14ac:dyDescent="0.2">
      <c r="A47" s="84"/>
      <c r="C47" s="23"/>
      <c r="D47" s="30"/>
      <c r="E47" s="30"/>
      <c r="F47" s="23"/>
      <c r="G47" s="23"/>
      <c r="H47" s="23"/>
      <c r="I47" s="23"/>
      <c r="J47" s="109"/>
      <c r="K47" s="23"/>
      <c r="L47" s="23"/>
      <c r="M47" s="109"/>
      <c r="N47" s="23"/>
      <c r="O47" s="23"/>
      <c r="P47" s="109"/>
      <c r="Q47" s="109"/>
      <c r="R47" s="23"/>
      <c r="S47" s="23"/>
      <c r="T47" s="109"/>
      <c r="U47" s="18"/>
    </row>
    <row r="48" spans="1:21" x14ac:dyDescent="0.2">
      <c r="A48" s="84"/>
      <c r="C48" s="23"/>
      <c r="D48" s="30"/>
      <c r="E48" s="30"/>
      <c r="F48" s="23"/>
      <c r="G48" s="23"/>
      <c r="H48" s="23"/>
      <c r="I48" s="23"/>
      <c r="J48" s="109"/>
      <c r="K48" s="23"/>
      <c r="L48" s="23"/>
      <c r="M48" s="109"/>
      <c r="N48" s="23"/>
      <c r="O48" s="23"/>
      <c r="P48" s="109"/>
      <c r="Q48" s="109"/>
      <c r="R48" s="23"/>
      <c r="S48" s="23"/>
      <c r="T48" s="109"/>
      <c r="U48" s="18"/>
    </row>
    <row r="49" spans="1:22" x14ac:dyDescent="0.2">
      <c r="A49" s="84"/>
      <c r="C49" s="23"/>
      <c r="D49" s="30"/>
      <c r="E49" s="30"/>
      <c r="F49" s="23"/>
      <c r="G49" s="23"/>
      <c r="H49" s="23"/>
      <c r="I49" s="109"/>
      <c r="J49" s="109"/>
      <c r="K49" s="23"/>
      <c r="L49" s="23"/>
      <c r="M49" s="109"/>
      <c r="N49" s="23"/>
      <c r="O49" s="23"/>
      <c r="P49" s="109"/>
      <c r="Q49" s="109"/>
      <c r="R49" s="23"/>
      <c r="S49" s="23"/>
      <c r="T49" s="109"/>
      <c r="U49" s="18"/>
      <c r="V49" s="29"/>
    </row>
    <row r="50" spans="1:22" x14ac:dyDescent="0.2">
      <c r="A50" s="84"/>
      <c r="C50" s="23"/>
      <c r="D50" s="30"/>
      <c r="E50" s="30"/>
      <c r="F50" s="23"/>
      <c r="G50" s="23"/>
      <c r="H50" s="23"/>
      <c r="I50" s="109"/>
      <c r="J50" s="109"/>
      <c r="K50" s="23"/>
      <c r="L50" s="23"/>
      <c r="M50" s="109"/>
      <c r="N50" s="23"/>
      <c r="O50" s="23"/>
      <c r="P50" s="109"/>
      <c r="Q50" s="109"/>
      <c r="R50" s="23"/>
      <c r="S50" s="23"/>
      <c r="T50" s="109"/>
      <c r="U50" s="18"/>
      <c r="V50" s="29"/>
    </row>
    <row r="51" spans="1:22" x14ac:dyDescent="0.2">
      <c r="A51" s="84"/>
      <c r="C51" s="23"/>
      <c r="D51" s="30"/>
      <c r="E51" s="30"/>
      <c r="F51" s="23"/>
      <c r="G51" s="23"/>
      <c r="H51" s="23"/>
      <c r="I51" s="109"/>
      <c r="J51" s="109"/>
      <c r="K51" s="23"/>
      <c r="L51" s="23"/>
      <c r="M51" s="109"/>
      <c r="N51" s="23"/>
      <c r="O51" s="23"/>
      <c r="P51" s="109"/>
      <c r="Q51" s="109"/>
      <c r="R51" s="23"/>
      <c r="S51" s="23"/>
      <c r="T51" s="109"/>
      <c r="U51" s="18"/>
      <c r="V51" s="29"/>
    </row>
    <row r="52" spans="1:22" x14ac:dyDescent="0.2">
      <c r="A52" s="84"/>
      <c r="C52" s="23"/>
      <c r="D52" s="30"/>
      <c r="E52" s="30"/>
      <c r="F52" s="23"/>
      <c r="G52" s="23"/>
      <c r="H52" s="109"/>
      <c r="I52" s="23"/>
      <c r="J52" s="109"/>
      <c r="K52" s="23"/>
      <c r="L52" s="23"/>
      <c r="M52" s="109"/>
      <c r="N52" s="109"/>
      <c r="O52" s="23"/>
      <c r="P52" s="109"/>
      <c r="Q52" s="109"/>
      <c r="R52" s="23"/>
      <c r="S52" s="23"/>
      <c r="T52" s="109"/>
      <c r="U52" s="18"/>
    </row>
    <row r="53" spans="1:22" x14ac:dyDescent="0.2">
      <c r="A53" s="84"/>
      <c r="C53" s="23"/>
      <c r="D53" s="30"/>
      <c r="E53" s="30"/>
      <c r="F53" s="23"/>
      <c r="G53" s="23"/>
      <c r="H53" s="109"/>
      <c r="I53" s="23"/>
      <c r="J53" s="109"/>
      <c r="K53" s="23"/>
      <c r="L53" s="23"/>
      <c r="M53" s="109"/>
      <c r="N53" s="109"/>
      <c r="O53" s="23"/>
      <c r="P53" s="109"/>
      <c r="Q53" s="109"/>
      <c r="R53" s="23"/>
      <c r="S53" s="23"/>
      <c r="T53" s="109"/>
      <c r="U53" s="18"/>
    </row>
    <row r="54" spans="1:22" x14ac:dyDescent="0.2">
      <c r="A54" s="84"/>
      <c r="C54" s="23"/>
      <c r="D54" s="30"/>
      <c r="E54" s="30"/>
      <c r="F54" s="23"/>
      <c r="G54" s="23"/>
      <c r="H54" s="109"/>
      <c r="I54" s="23"/>
      <c r="J54" s="109"/>
      <c r="K54" s="23"/>
      <c r="L54" s="23"/>
      <c r="M54" s="109"/>
      <c r="N54" s="109"/>
      <c r="O54" s="23"/>
      <c r="P54" s="109"/>
      <c r="Q54" s="109"/>
      <c r="R54" s="23"/>
      <c r="S54" s="23"/>
      <c r="T54" s="109"/>
      <c r="U54" s="18"/>
    </row>
    <row r="55" spans="1:22" x14ac:dyDescent="0.2">
      <c r="A55" s="84"/>
      <c r="C55" s="23"/>
      <c r="D55" s="30"/>
      <c r="E55" s="30"/>
      <c r="F55" s="23"/>
      <c r="G55" s="23"/>
      <c r="H55" s="23"/>
      <c r="I55" s="23"/>
      <c r="J55" s="109"/>
      <c r="K55" s="23"/>
      <c r="L55" s="23"/>
      <c r="M55" s="109"/>
      <c r="N55" s="23"/>
      <c r="O55" s="23"/>
      <c r="P55" s="109"/>
      <c r="Q55" s="109"/>
      <c r="R55" s="23"/>
      <c r="S55" s="23"/>
      <c r="T55" s="109"/>
      <c r="U55" s="18"/>
    </row>
    <row r="56" spans="1:22" x14ac:dyDescent="0.2">
      <c r="A56" s="84"/>
      <c r="C56" s="23"/>
      <c r="D56" s="30"/>
      <c r="E56" s="30"/>
      <c r="F56" s="23"/>
      <c r="G56" s="23"/>
      <c r="H56" s="23"/>
      <c r="I56" s="23"/>
      <c r="J56" s="109"/>
      <c r="K56" s="23"/>
      <c r="L56" s="23"/>
      <c r="M56" s="109"/>
      <c r="N56" s="23"/>
      <c r="O56" s="23"/>
      <c r="P56" s="109"/>
      <c r="Q56" s="109"/>
      <c r="R56" s="23"/>
      <c r="S56" s="23"/>
      <c r="T56" s="109"/>
      <c r="U56" s="18"/>
    </row>
    <row r="57" spans="1:22" x14ac:dyDescent="0.2">
      <c r="A57" s="84"/>
      <c r="C57" s="23"/>
      <c r="D57" s="30"/>
      <c r="E57" s="30"/>
      <c r="F57" s="23"/>
      <c r="G57" s="23"/>
      <c r="H57" s="23"/>
      <c r="I57" s="23"/>
      <c r="J57" s="109"/>
      <c r="K57" s="23"/>
      <c r="L57" s="23"/>
      <c r="M57" s="109"/>
      <c r="N57" s="23"/>
      <c r="O57" s="23"/>
      <c r="P57" s="109"/>
      <c r="Q57" s="109"/>
      <c r="R57" s="23"/>
      <c r="S57" s="23"/>
      <c r="T57" s="109"/>
      <c r="U57" s="18"/>
    </row>
    <row r="58" spans="1:22" x14ac:dyDescent="0.2">
      <c r="A58" s="84"/>
      <c r="C58" s="23"/>
      <c r="D58" s="30"/>
      <c r="E58" s="30"/>
      <c r="F58" s="23"/>
      <c r="G58" s="23"/>
      <c r="H58" s="23"/>
      <c r="I58" s="23"/>
      <c r="J58" s="109"/>
      <c r="K58" s="23"/>
      <c r="L58" s="23"/>
      <c r="M58" s="109"/>
      <c r="N58" s="23"/>
      <c r="O58" s="23"/>
      <c r="P58" s="109"/>
      <c r="Q58" s="109"/>
      <c r="R58" s="23"/>
      <c r="S58" s="23"/>
      <c r="T58" s="109"/>
      <c r="U58" s="18"/>
    </row>
    <row r="59" spans="1:22" x14ac:dyDescent="0.2">
      <c r="A59" s="84"/>
      <c r="C59" s="23"/>
      <c r="D59" s="30"/>
      <c r="E59" s="30"/>
      <c r="F59" s="23"/>
      <c r="G59" s="23"/>
      <c r="H59" s="23"/>
      <c r="I59" s="23"/>
      <c r="J59" s="109"/>
      <c r="K59" s="23"/>
      <c r="L59" s="23"/>
      <c r="M59" s="109"/>
      <c r="N59" s="23"/>
      <c r="O59" s="23"/>
      <c r="P59" s="109"/>
      <c r="Q59" s="109"/>
      <c r="R59" s="23"/>
      <c r="S59" s="23"/>
      <c r="T59" s="109"/>
      <c r="U59" s="18"/>
    </row>
    <row r="60" spans="1:22" x14ac:dyDescent="0.2">
      <c r="A60" s="84"/>
      <c r="C60" s="23"/>
      <c r="D60" s="30"/>
      <c r="E60" s="30"/>
      <c r="F60" s="23"/>
      <c r="G60" s="23"/>
      <c r="H60" s="23"/>
      <c r="I60" s="23"/>
      <c r="J60" s="109"/>
      <c r="K60" s="23"/>
      <c r="L60" s="23"/>
      <c r="M60" s="109"/>
      <c r="N60" s="23"/>
      <c r="O60" s="23"/>
      <c r="P60" s="109"/>
      <c r="Q60" s="109"/>
      <c r="R60" s="23"/>
      <c r="S60" s="23"/>
      <c r="T60" s="109"/>
      <c r="U60" s="18"/>
    </row>
    <row r="61" spans="1:22" x14ac:dyDescent="0.2">
      <c r="A61" s="84"/>
      <c r="C61" s="23"/>
      <c r="D61" s="30"/>
      <c r="E61" s="30"/>
      <c r="F61" s="23"/>
      <c r="G61" s="23"/>
      <c r="H61" s="23"/>
      <c r="I61" s="23"/>
      <c r="J61" s="109"/>
      <c r="K61" s="23"/>
      <c r="L61" s="23"/>
      <c r="M61" s="109"/>
      <c r="N61" s="23"/>
      <c r="O61" s="23"/>
      <c r="P61" s="109"/>
      <c r="Q61" s="109"/>
      <c r="R61" s="23"/>
      <c r="S61" s="23"/>
      <c r="T61" s="109"/>
      <c r="U61" s="18"/>
    </row>
    <row r="62" spans="1:22" x14ac:dyDescent="0.2">
      <c r="A62" s="84"/>
      <c r="C62" s="23"/>
      <c r="D62" s="30"/>
      <c r="E62" s="30"/>
      <c r="F62" s="23"/>
      <c r="G62" s="23"/>
      <c r="H62" s="23"/>
      <c r="I62" s="23"/>
      <c r="J62" s="109"/>
      <c r="K62" s="23"/>
      <c r="L62" s="23"/>
      <c r="M62" s="109"/>
      <c r="N62" s="23"/>
      <c r="O62" s="23"/>
      <c r="P62" s="109"/>
      <c r="Q62" s="109"/>
      <c r="R62" s="23"/>
      <c r="S62" s="23"/>
      <c r="T62" s="109"/>
      <c r="U62" s="18"/>
    </row>
    <row r="63" spans="1:22" x14ac:dyDescent="0.2">
      <c r="A63" s="84"/>
      <c r="C63" s="23"/>
      <c r="D63" s="30"/>
      <c r="E63" s="30"/>
      <c r="F63" s="23"/>
      <c r="G63" s="23"/>
      <c r="H63" s="23"/>
      <c r="I63" s="23"/>
      <c r="J63" s="109"/>
      <c r="K63" s="23"/>
      <c r="L63" s="23"/>
      <c r="M63" s="109"/>
      <c r="N63" s="23"/>
      <c r="O63" s="23"/>
      <c r="P63" s="109"/>
      <c r="Q63" s="109"/>
      <c r="R63" s="23"/>
      <c r="S63" s="23"/>
      <c r="T63" s="109"/>
      <c r="U63" s="18"/>
    </row>
    <row r="64" spans="1:22" x14ac:dyDescent="0.2">
      <c r="A64" s="84"/>
      <c r="C64" s="23"/>
      <c r="D64" s="30"/>
      <c r="E64" s="30"/>
      <c r="F64" s="23"/>
      <c r="G64" s="23"/>
      <c r="H64" s="23"/>
      <c r="I64" s="23"/>
      <c r="J64" s="109"/>
      <c r="K64" s="23"/>
      <c r="L64" s="23"/>
      <c r="M64" s="109"/>
      <c r="N64" s="23"/>
      <c r="O64" s="23"/>
      <c r="P64" s="109"/>
      <c r="Q64" s="109"/>
      <c r="R64" s="23"/>
      <c r="S64" s="23"/>
      <c r="T64" s="109"/>
      <c r="U64" s="18"/>
    </row>
    <row r="65" spans="1:22" x14ac:dyDescent="0.2">
      <c r="A65" s="84"/>
      <c r="C65" s="23"/>
      <c r="D65" s="30"/>
      <c r="E65" s="30"/>
      <c r="F65" s="23"/>
      <c r="G65" s="23"/>
      <c r="H65" s="23"/>
      <c r="I65" s="23"/>
      <c r="J65" s="109"/>
      <c r="K65" s="23"/>
      <c r="L65" s="23"/>
      <c r="M65" s="109"/>
      <c r="N65" s="23"/>
      <c r="O65" s="23"/>
      <c r="P65" s="109"/>
      <c r="Q65" s="109"/>
      <c r="R65" s="23"/>
      <c r="S65" s="23"/>
      <c r="T65" s="109"/>
      <c r="U65" s="18"/>
    </row>
    <row r="66" spans="1:22" x14ac:dyDescent="0.2">
      <c r="A66" s="84"/>
      <c r="C66" s="23"/>
      <c r="D66" s="30"/>
      <c r="E66" s="30"/>
      <c r="F66" s="23"/>
      <c r="G66" s="23"/>
      <c r="H66" s="23"/>
      <c r="I66" s="23"/>
      <c r="J66" s="109"/>
      <c r="K66" s="23"/>
      <c r="L66" s="23"/>
      <c r="M66" s="109"/>
      <c r="N66" s="23"/>
      <c r="O66" s="23"/>
      <c r="P66" s="109"/>
      <c r="Q66" s="109"/>
      <c r="R66" s="23"/>
      <c r="S66" s="23"/>
      <c r="T66" s="109"/>
      <c r="U66" s="18"/>
    </row>
    <row r="67" spans="1:22" x14ac:dyDescent="0.2">
      <c r="A67" s="100"/>
      <c r="C67" s="23"/>
      <c r="D67" s="30"/>
      <c r="E67" s="30"/>
      <c r="F67" s="23"/>
      <c r="G67" s="23"/>
      <c r="H67" s="23"/>
      <c r="I67" s="23"/>
      <c r="J67" s="4"/>
      <c r="K67" s="23"/>
      <c r="L67" s="23"/>
      <c r="M67" s="4"/>
      <c r="N67" s="23"/>
      <c r="O67" s="23"/>
      <c r="P67" s="4"/>
      <c r="R67" s="101"/>
      <c r="S67" s="23"/>
      <c r="T67" s="18"/>
      <c r="U67" s="18"/>
    </row>
    <row r="68" spans="1:22" x14ac:dyDescent="0.2">
      <c r="A68" s="100"/>
      <c r="C68" s="23"/>
      <c r="D68" s="30"/>
      <c r="E68" s="30"/>
      <c r="F68" s="23"/>
      <c r="G68" s="23"/>
      <c r="H68" s="23"/>
      <c r="I68" s="23"/>
      <c r="J68" s="4"/>
      <c r="K68" s="23"/>
      <c r="L68" s="23"/>
      <c r="M68" s="4"/>
      <c r="N68" s="23"/>
      <c r="O68" s="23"/>
      <c r="P68" s="4"/>
      <c r="R68" s="101"/>
      <c r="S68" s="23"/>
      <c r="T68" s="18"/>
      <c r="U68" s="18"/>
    </row>
    <row r="69" spans="1:22" x14ac:dyDescent="0.2">
      <c r="A69" s="100"/>
      <c r="C69" s="23"/>
      <c r="D69" s="30"/>
      <c r="E69" s="30"/>
      <c r="F69" s="23"/>
      <c r="G69" s="23"/>
      <c r="H69" s="23"/>
      <c r="I69" s="23"/>
      <c r="J69" s="4"/>
      <c r="K69" s="23"/>
      <c r="L69" s="23"/>
      <c r="M69" s="4"/>
      <c r="N69" s="23"/>
      <c r="O69" s="23"/>
      <c r="P69" s="4"/>
      <c r="R69" s="101"/>
      <c r="S69" s="23"/>
      <c r="T69" s="18"/>
      <c r="U69" s="18"/>
      <c r="V69" s="29"/>
    </row>
    <row r="70" spans="1:22" x14ac:dyDescent="0.2">
      <c r="A70" s="100"/>
      <c r="C70" s="23"/>
      <c r="D70" s="30"/>
      <c r="E70" s="30"/>
      <c r="F70" s="23"/>
      <c r="G70" s="23"/>
      <c r="H70" s="23"/>
      <c r="I70" s="23"/>
      <c r="J70" s="4"/>
      <c r="K70" s="23"/>
      <c r="L70" s="23"/>
      <c r="M70" s="4"/>
      <c r="N70" s="23"/>
      <c r="O70" s="23"/>
      <c r="P70" s="4"/>
      <c r="R70" s="101"/>
      <c r="S70" s="23"/>
      <c r="T70" s="18"/>
      <c r="U70" s="18"/>
    </row>
  </sheetData>
  <sheetProtection selectLockedCells="1"/>
  <mergeCells count="6">
    <mergeCell ref="R14:T14"/>
    <mergeCell ref="H13:J13"/>
    <mergeCell ref="K13:M13"/>
    <mergeCell ref="N13:P13"/>
    <mergeCell ref="B7:U7"/>
    <mergeCell ref="B8:U8"/>
  </mergeCells>
  <phoneticPr fontId="0" type="noConversion"/>
  <pageMargins left="0.24" right="7.874015748031496E-2" top="0.6" bottom="0.19685039370078741" header="0.36" footer="0.33"/>
  <pageSetup paperSize="9" scale="90" orientation="portrait" r:id="rId1"/>
  <headerFooter alignWithMargins="0">
    <oddFooter>&amp;L&amp;G&amp;C&amp;"Arial,Fett"&amp;12Hauptsponsoren&amp;R&amp;G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5"/>
  <sheetViews>
    <sheetView topLeftCell="A54" zoomScaleNormal="100" workbookViewId="0">
      <selection activeCell="F15" sqref="F15"/>
    </sheetView>
  </sheetViews>
  <sheetFormatPr baseColWidth="10" defaultRowHeight="12" x14ac:dyDescent="0.2"/>
  <cols>
    <col min="1" max="1" width="11.42578125" style="84"/>
    <col min="2" max="2" width="4.42578125" style="104" customWidth="1"/>
    <col min="3" max="3" width="21.5703125" style="1" customWidth="1"/>
    <col min="4" max="4" width="4.28515625" style="1" customWidth="1"/>
    <col min="5" max="5" width="3.28515625" style="1" customWidth="1"/>
    <col min="6" max="6" width="3" style="1" customWidth="1"/>
    <col min="7" max="7" width="16.85546875" style="1" customWidth="1"/>
    <col min="8" max="9" width="3.7109375" style="82" customWidth="1"/>
    <col min="10" max="10" width="4.28515625" style="79" customWidth="1"/>
    <col min="11" max="12" width="3.7109375" style="82" customWidth="1"/>
    <col min="13" max="13" width="4.28515625" style="79" customWidth="1"/>
    <col min="14" max="15" width="3.7109375" style="82" customWidth="1"/>
    <col min="16" max="16" width="4.28515625" style="79" customWidth="1"/>
    <col min="17" max="17" width="5.42578125" style="4" customWidth="1"/>
    <col min="18" max="18" width="4.42578125" style="84" customWidth="1"/>
    <col min="19" max="19" width="5.140625" style="1" customWidth="1"/>
    <col min="20" max="20" width="7.140625" style="4" customWidth="1"/>
    <col min="21" max="21" width="5.42578125" style="4" customWidth="1"/>
    <col min="22" max="22" width="8" style="1" customWidth="1"/>
    <col min="23" max="23" width="6" style="4" customWidth="1"/>
    <col min="24" max="24" width="5.85546875" style="1" customWidth="1"/>
    <col min="25" max="25" width="4.42578125" style="1" customWidth="1"/>
    <col min="26" max="26" width="5.42578125" style="1" customWidth="1"/>
    <col min="27" max="16384" width="11.42578125" style="1"/>
  </cols>
  <sheetData>
    <row r="2" spans="1:32" s="84" customFormat="1" ht="15.75" x14ac:dyDescent="0.25">
      <c r="B2" s="102"/>
      <c r="C2" s="80"/>
      <c r="D2" s="80"/>
      <c r="E2" s="80"/>
      <c r="F2" s="80"/>
      <c r="G2" s="168" t="s">
        <v>466</v>
      </c>
      <c r="H2" s="168"/>
      <c r="I2" s="168"/>
      <c r="J2" s="168"/>
      <c r="K2" s="168"/>
      <c r="L2" s="168"/>
      <c r="M2" s="168"/>
      <c r="N2" s="168"/>
      <c r="O2" s="80"/>
      <c r="P2" s="80"/>
      <c r="Q2" s="80"/>
      <c r="R2" s="80"/>
      <c r="S2" s="80"/>
      <c r="T2" s="80"/>
      <c r="U2" s="86"/>
      <c r="W2" s="86"/>
    </row>
    <row r="3" spans="1:32" s="84" customFormat="1" ht="15.75" x14ac:dyDescent="0.25">
      <c r="B3" s="102"/>
      <c r="C3" s="80"/>
      <c r="D3" s="80"/>
      <c r="E3" s="80"/>
      <c r="F3" s="80"/>
      <c r="G3" s="80" t="s">
        <v>467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6"/>
      <c r="W3" s="86"/>
    </row>
    <row r="4" spans="1:32" ht="15.75" x14ac:dyDescent="0.25">
      <c r="B4" s="103"/>
      <c r="C4" s="24"/>
      <c r="D4" s="24"/>
      <c r="E4" s="24"/>
      <c r="F4" s="24"/>
      <c r="G4" s="24"/>
      <c r="H4" s="81"/>
      <c r="I4" s="81"/>
      <c r="J4" s="24"/>
      <c r="K4" s="81"/>
      <c r="L4" s="81"/>
      <c r="M4" s="24"/>
      <c r="N4" s="81"/>
      <c r="O4" s="81"/>
      <c r="P4" s="24"/>
      <c r="Q4" s="24"/>
      <c r="R4" s="81"/>
      <c r="S4" s="24"/>
      <c r="T4" s="24"/>
    </row>
    <row r="5" spans="1:32" ht="12.75" customHeight="1" x14ac:dyDescent="0.2">
      <c r="I5" s="83" t="s">
        <v>163</v>
      </c>
      <c r="J5" s="77"/>
      <c r="L5" s="83" t="s">
        <v>164</v>
      </c>
      <c r="M5" s="77"/>
      <c r="O5" s="83" t="s">
        <v>165</v>
      </c>
      <c r="P5" s="77"/>
      <c r="R5" s="167" t="s">
        <v>6</v>
      </c>
      <c r="S5" s="167"/>
      <c r="T5" s="167"/>
      <c r="U5" s="5"/>
      <c r="V5" s="5"/>
      <c r="W5" s="5"/>
    </row>
    <row r="6" spans="1:32" s="2" customFormat="1" ht="12" customHeight="1" x14ac:dyDescent="0.2">
      <c r="A6" s="95" t="s">
        <v>210</v>
      </c>
      <c r="B6" s="108"/>
      <c r="C6" s="109" t="s">
        <v>1</v>
      </c>
      <c r="D6" s="110" t="s">
        <v>2</v>
      </c>
      <c r="E6" s="110" t="s">
        <v>3</v>
      </c>
      <c r="F6" s="109"/>
      <c r="G6" s="109" t="s">
        <v>4</v>
      </c>
      <c r="H6" s="107">
        <v>1</v>
      </c>
      <c r="I6" s="107">
        <v>2</v>
      </c>
      <c r="J6" s="111" t="s">
        <v>160</v>
      </c>
      <c r="K6" s="107">
        <v>1</v>
      </c>
      <c r="L6" s="107">
        <v>2</v>
      </c>
      <c r="M6" s="111" t="s">
        <v>161</v>
      </c>
      <c r="N6" s="107">
        <v>1</v>
      </c>
      <c r="O6" s="107">
        <v>2</v>
      </c>
      <c r="P6" s="111" t="s">
        <v>162</v>
      </c>
      <c r="Q6" s="2" t="s">
        <v>5</v>
      </c>
      <c r="R6" s="112" t="s">
        <v>74</v>
      </c>
      <c r="S6" s="109" t="s">
        <v>75</v>
      </c>
      <c r="T6" s="109" t="s">
        <v>5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idden="1" x14ac:dyDescent="0.2">
      <c r="A7" s="84">
        <v>304</v>
      </c>
      <c r="B7" s="104">
        <v>1</v>
      </c>
      <c r="C7" s="11" t="str">
        <f>VLOOKUP(A:A,Gutpunkte!A:B,2,FALSE)</f>
        <v>Füglister Fabienne</v>
      </c>
      <c r="D7" s="127">
        <f>VLOOKUP(A:A,Gutpunkte!A:D,4,FALSE)</f>
        <v>92</v>
      </c>
      <c r="E7" s="28" t="str">
        <f>VLOOKUP(A:A,Gutpunkte!A:E,5,FALSE)</f>
        <v>MI</v>
      </c>
      <c r="F7" s="11"/>
      <c r="G7" s="11" t="str">
        <f>VLOOKUP(A:A,Gutpunkte!A:C,3,FALSE)</f>
        <v>Aeschi SO</v>
      </c>
      <c r="H7" s="97">
        <v>98</v>
      </c>
      <c r="I7" s="107">
        <v>100</v>
      </c>
      <c r="J7" s="78">
        <f t="shared" ref="J7:J38" si="0">H7+I7</f>
        <v>198</v>
      </c>
      <c r="K7" s="97">
        <v>94</v>
      </c>
      <c r="L7" s="97">
        <v>95</v>
      </c>
      <c r="M7" s="78">
        <f t="shared" ref="M7:M38" si="1">K7+L7</f>
        <v>189</v>
      </c>
      <c r="N7" s="97">
        <v>97</v>
      </c>
      <c r="O7" s="97">
        <v>98</v>
      </c>
      <c r="P7" s="78">
        <f t="shared" ref="P7:P38" si="2">N7+O7</f>
        <v>195</v>
      </c>
      <c r="Q7" s="4">
        <f t="shared" ref="Q7:Q38" si="3">J7+M7+P7</f>
        <v>582</v>
      </c>
      <c r="R7" s="85">
        <v>100</v>
      </c>
      <c r="S7" s="11">
        <f>VLOOKUP(A:A,Gutpunkte!A:Z,26,FALSE)</f>
        <v>395</v>
      </c>
      <c r="T7" s="18">
        <f t="shared" ref="T7:T38" si="4">SUM(R7:S7)</f>
        <v>495</v>
      </c>
    </row>
    <row r="8" spans="1:32" hidden="1" x14ac:dyDescent="0.2">
      <c r="A8" s="84">
        <v>160</v>
      </c>
      <c r="B8" s="104">
        <v>2</v>
      </c>
      <c r="C8" s="11" t="str">
        <f>VLOOKUP(A:A,Gutpunkte!A:B,2,FALSE)</f>
        <v>Mösching Thomas</v>
      </c>
      <c r="D8" s="127">
        <f>VLOOKUP(A:A,Gutpunkte!A:D,4,FALSE)</f>
        <v>73</v>
      </c>
      <c r="E8" s="28" t="str">
        <f>VLOOKUP(A:A,Gutpunkte!A:E,5,FALSE)</f>
        <v>OL</v>
      </c>
      <c r="F8" s="11"/>
      <c r="G8" s="11" t="str">
        <f>VLOOKUP(A:A,Gutpunkte!A:C,3,FALSE)</f>
        <v>Spiez</v>
      </c>
      <c r="H8" s="107">
        <v>100</v>
      </c>
      <c r="I8" s="97">
        <v>97</v>
      </c>
      <c r="J8" s="78">
        <f t="shared" si="0"/>
        <v>197</v>
      </c>
      <c r="K8" s="97">
        <v>97</v>
      </c>
      <c r="L8" s="97">
        <v>94</v>
      </c>
      <c r="M8" s="78">
        <f t="shared" si="1"/>
        <v>191</v>
      </c>
      <c r="N8" s="97">
        <v>92</v>
      </c>
      <c r="O8" s="97">
        <v>97</v>
      </c>
      <c r="P8" s="78">
        <f t="shared" si="2"/>
        <v>189</v>
      </c>
      <c r="Q8" s="4">
        <f t="shared" si="3"/>
        <v>577</v>
      </c>
      <c r="R8" s="85">
        <v>100</v>
      </c>
      <c r="S8" s="11">
        <f>VLOOKUP(A:A,Gutpunkte!A:Z,26,FALSE)</f>
        <v>1540</v>
      </c>
      <c r="T8" s="18">
        <f t="shared" si="4"/>
        <v>1640</v>
      </c>
    </row>
    <row r="9" spans="1:32" hidden="1" x14ac:dyDescent="0.2">
      <c r="A9" s="84">
        <v>130</v>
      </c>
      <c r="B9" s="104">
        <v>3</v>
      </c>
      <c r="C9" s="11" t="str">
        <f>VLOOKUP(A:A,Gutpunkte!A:B,2,FALSE)</f>
        <v>Koller Marco</v>
      </c>
      <c r="D9" s="127">
        <f>VLOOKUP(A:A,Gutpunkte!A:D,4,FALSE)</f>
        <v>81</v>
      </c>
      <c r="E9" s="28" t="str">
        <f>VLOOKUP(A:A,Gutpunkte!A:E,5,FALSE)</f>
        <v>OL</v>
      </c>
      <c r="F9" s="11"/>
      <c r="G9" s="11" t="str">
        <f>VLOOKUP(A:A,Gutpunkte!A:C,3,FALSE)</f>
        <v>Steffisburg</v>
      </c>
      <c r="H9" s="97">
        <v>97</v>
      </c>
      <c r="I9" s="97">
        <v>99</v>
      </c>
      <c r="J9" s="78">
        <f t="shared" si="0"/>
        <v>196</v>
      </c>
      <c r="K9" s="97">
        <v>94</v>
      </c>
      <c r="L9" s="97">
        <v>94</v>
      </c>
      <c r="M9" s="78">
        <f t="shared" si="1"/>
        <v>188</v>
      </c>
      <c r="N9" s="97">
        <v>95</v>
      </c>
      <c r="O9" s="97">
        <v>97</v>
      </c>
      <c r="P9" s="78">
        <f t="shared" si="2"/>
        <v>192</v>
      </c>
      <c r="Q9" s="4">
        <f t="shared" si="3"/>
        <v>576</v>
      </c>
      <c r="R9" s="85">
        <v>100</v>
      </c>
      <c r="S9" s="11">
        <f>VLOOKUP(A:A,Gutpunkte!A:Z,26,FALSE)</f>
        <v>1020</v>
      </c>
      <c r="T9" s="18">
        <f t="shared" si="4"/>
        <v>1120</v>
      </c>
    </row>
    <row r="10" spans="1:32" hidden="1" x14ac:dyDescent="0.2">
      <c r="A10" s="84">
        <v>54</v>
      </c>
      <c r="B10" s="104">
        <v>4</v>
      </c>
      <c r="C10" s="11" t="str">
        <f>VLOOKUP(A:A,Gutpunkte!A:B,2,FALSE)</f>
        <v>Eggimann Lara</v>
      </c>
      <c r="D10" s="127">
        <f>VLOOKUP(A:A,Gutpunkte!A:D,4,FALSE)</f>
        <v>89</v>
      </c>
      <c r="E10" s="28" t="str">
        <f>VLOOKUP(A:A,Gutpunkte!A:E,5,FALSE)</f>
        <v>OL</v>
      </c>
      <c r="F10" s="11"/>
      <c r="G10" s="11" t="str">
        <f>VLOOKUP(A:A,Gutpunkte!A:C,3,FALSE)</f>
        <v>Spiez</v>
      </c>
      <c r="H10" s="97">
        <v>99</v>
      </c>
      <c r="I10" s="97">
        <v>99</v>
      </c>
      <c r="J10" s="78">
        <f t="shared" si="0"/>
        <v>198</v>
      </c>
      <c r="K10" s="97">
        <v>89</v>
      </c>
      <c r="L10" s="97">
        <v>91</v>
      </c>
      <c r="M10" s="78">
        <f t="shared" si="1"/>
        <v>180</v>
      </c>
      <c r="N10" s="97">
        <v>95</v>
      </c>
      <c r="O10" s="97">
        <v>95</v>
      </c>
      <c r="P10" s="78">
        <f t="shared" si="2"/>
        <v>190</v>
      </c>
      <c r="Q10" s="4">
        <f t="shared" si="3"/>
        <v>568</v>
      </c>
      <c r="R10" s="85">
        <v>100</v>
      </c>
      <c r="S10" s="11">
        <f>VLOOKUP(A:A,Gutpunkte!A:Z,26,FALSE)</f>
        <v>965</v>
      </c>
      <c r="T10" s="18">
        <f t="shared" si="4"/>
        <v>1065</v>
      </c>
      <c r="U10" s="6"/>
    </row>
    <row r="11" spans="1:32" hidden="1" x14ac:dyDescent="0.2">
      <c r="A11" s="84">
        <v>6</v>
      </c>
      <c r="B11" s="104">
        <v>5</v>
      </c>
      <c r="C11" s="11" t="str">
        <f>VLOOKUP(A:A,Gutpunkte!A:B,2,FALSE)</f>
        <v>Annen Michael</v>
      </c>
      <c r="D11" s="127">
        <f>VLOOKUP(A:A,Gutpunkte!A:D,4,FALSE)</f>
        <v>85</v>
      </c>
      <c r="E11" s="28" t="str">
        <f>VLOOKUP(A:A,Gutpunkte!A:E,5,FALSE)</f>
        <v>OL</v>
      </c>
      <c r="F11" s="11"/>
      <c r="G11" s="11" t="str">
        <f>VLOOKUP(A:A,Gutpunkte!A:C,3,FALSE)</f>
        <v>Zweisimmen</v>
      </c>
      <c r="H11" s="125">
        <v>100</v>
      </c>
      <c r="I11" s="106">
        <v>98</v>
      </c>
      <c r="J11" s="78">
        <f t="shared" si="0"/>
        <v>198</v>
      </c>
      <c r="K11" s="106">
        <v>92</v>
      </c>
      <c r="L11" s="106">
        <v>89</v>
      </c>
      <c r="M11" s="78">
        <f t="shared" si="1"/>
        <v>181</v>
      </c>
      <c r="N11" s="106">
        <v>95</v>
      </c>
      <c r="O11" s="106">
        <v>94</v>
      </c>
      <c r="P11" s="78">
        <f t="shared" si="2"/>
        <v>189</v>
      </c>
      <c r="Q11" s="4">
        <f t="shared" si="3"/>
        <v>568</v>
      </c>
      <c r="R11" s="84">
        <v>100</v>
      </c>
      <c r="S11" s="11">
        <f>VLOOKUP(A:A,Gutpunkte!A:Z,26,FALSE)</f>
        <v>725</v>
      </c>
      <c r="T11" s="4">
        <f t="shared" si="4"/>
        <v>825</v>
      </c>
    </row>
    <row r="12" spans="1:32" hidden="1" x14ac:dyDescent="0.2">
      <c r="A12" s="84">
        <v>291</v>
      </c>
      <c r="B12" s="104">
        <v>6</v>
      </c>
      <c r="C12" s="11" t="str">
        <f>VLOOKUP(A:A,Gutpunkte!A:B,2,FALSE)</f>
        <v>Bruni Melanie</v>
      </c>
      <c r="D12" s="127">
        <f>VLOOKUP(A:A,Gutpunkte!A:D,4,FALSE)</f>
        <v>93</v>
      </c>
      <c r="E12" s="28" t="str">
        <f>VLOOKUP(A:A,Gutpunkte!A:E,5,FALSE)</f>
        <v>OL</v>
      </c>
      <c r="F12" s="11"/>
      <c r="G12" s="11" t="str">
        <f>VLOOKUP(A:A,Gutpunkte!A:C,3,FALSE)</f>
        <v>Amsoldingen</v>
      </c>
      <c r="H12" s="97">
        <v>97</v>
      </c>
      <c r="I12" s="97">
        <v>97</v>
      </c>
      <c r="J12" s="78">
        <f t="shared" si="0"/>
        <v>194</v>
      </c>
      <c r="K12" s="97">
        <v>95</v>
      </c>
      <c r="L12" s="97">
        <v>89</v>
      </c>
      <c r="M12" s="78">
        <f t="shared" si="1"/>
        <v>184</v>
      </c>
      <c r="N12" s="97">
        <v>97</v>
      </c>
      <c r="O12" s="97">
        <v>93</v>
      </c>
      <c r="P12" s="78">
        <f t="shared" si="2"/>
        <v>190</v>
      </c>
      <c r="Q12" s="4">
        <f t="shared" si="3"/>
        <v>568</v>
      </c>
      <c r="R12" s="85">
        <v>100</v>
      </c>
      <c r="S12" s="11">
        <f>VLOOKUP(A:A,Gutpunkte!A:Z,26,FALSE)</f>
        <v>500</v>
      </c>
      <c r="T12" s="18">
        <f t="shared" si="4"/>
        <v>600</v>
      </c>
    </row>
    <row r="13" spans="1:32" hidden="1" x14ac:dyDescent="0.2">
      <c r="A13" s="84">
        <v>274</v>
      </c>
      <c r="B13" s="104">
        <v>7</v>
      </c>
      <c r="C13" s="11" t="str">
        <f>VLOOKUP(A:A,Gutpunkte!A:B,2,FALSE)</f>
        <v>Zbinden Martin</v>
      </c>
      <c r="D13" s="127">
        <f>VLOOKUP(A:A,Gutpunkte!A:D,4,FALSE)</f>
        <v>75</v>
      </c>
      <c r="E13" s="28" t="str">
        <f>VLOOKUP(A:A,Gutpunkte!A:E,5,FALSE)</f>
        <v>MI</v>
      </c>
      <c r="F13" s="11"/>
      <c r="G13" s="11" t="str">
        <f>VLOOKUP(A:A,Gutpunkte!A:C,3,FALSE)</f>
        <v>Milken</v>
      </c>
      <c r="H13" s="125">
        <v>100</v>
      </c>
      <c r="I13" s="106">
        <v>98</v>
      </c>
      <c r="J13" s="78">
        <f t="shared" si="0"/>
        <v>198</v>
      </c>
      <c r="K13" s="97">
        <v>90</v>
      </c>
      <c r="L13" s="97">
        <v>89</v>
      </c>
      <c r="M13" s="78">
        <f t="shared" si="1"/>
        <v>179</v>
      </c>
      <c r="N13" s="97">
        <v>96</v>
      </c>
      <c r="O13" s="97">
        <v>94</v>
      </c>
      <c r="P13" s="78">
        <f t="shared" si="2"/>
        <v>190</v>
      </c>
      <c r="Q13" s="4">
        <f t="shared" si="3"/>
        <v>567</v>
      </c>
      <c r="R13" s="84">
        <v>95</v>
      </c>
      <c r="S13" s="11">
        <f>VLOOKUP(A:A,Gutpunkte!A:Z,26,FALSE)</f>
        <v>775</v>
      </c>
      <c r="T13" s="18">
        <f t="shared" si="4"/>
        <v>870</v>
      </c>
    </row>
    <row r="14" spans="1:32" hidden="1" x14ac:dyDescent="0.2">
      <c r="A14" s="84">
        <v>166</v>
      </c>
      <c r="B14" s="104">
        <v>8</v>
      </c>
      <c r="C14" s="11" t="str">
        <f>VLOOKUP(A:A,Gutpunkte!A:B,2,FALSE)</f>
        <v>Neuenschwander Marc</v>
      </c>
      <c r="D14" s="127">
        <f>VLOOKUP(A:A,Gutpunkte!A:D,4,FALSE)</f>
        <v>75</v>
      </c>
      <c r="E14" s="28" t="str">
        <f>VLOOKUP(A:A,Gutpunkte!A:E,5,FALSE)</f>
        <v>EM</v>
      </c>
      <c r="F14" s="11"/>
      <c r="G14" s="11" t="str">
        <f>VLOOKUP(A:A,Gutpunkte!A:C,3,FALSE)</f>
        <v>Hettiswil</v>
      </c>
      <c r="H14" s="97">
        <v>98</v>
      </c>
      <c r="I14" s="97">
        <v>99</v>
      </c>
      <c r="J14" s="78">
        <f t="shared" si="0"/>
        <v>197</v>
      </c>
      <c r="K14" s="97">
        <v>90</v>
      </c>
      <c r="L14" s="97">
        <v>88</v>
      </c>
      <c r="M14" s="78">
        <f t="shared" si="1"/>
        <v>178</v>
      </c>
      <c r="N14" s="97">
        <v>96</v>
      </c>
      <c r="O14" s="97">
        <v>93</v>
      </c>
      <c r="P14" s="78">
        <f t="shared" si="2"/>
        <v>189</v>
      </c>
      <c r="Q14" s="4">
        <f t="shared" si="3"/>
        <v>564</v>
      </c>
      <c r="R14" s="85">
        <v>95</v>
      </c>
      <c r="S14" s="11">
        <f>VLOOKUP(A:A,Gutpunkte!A:Z,26,FALSE)</f>
        <v>975</v>
      </c>
      <c r="T14" s="18">
        <f t="shared" si="4"/>
        <v>1070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16"/>
    </row>
    <row r="15" spans="1:32" x14ac:dyDescent="0.2">
      <c r="A15" s="84">
        <v>180</v>
      </c>
      <c r="B15" s="104">
        <v>9</v>
      </c>
      <c r="C15" s="11" t="str">
        <f>VLOOKUP(A:A,Gutpunkte!A:B,2,FALSE)</f>
        <v>Rouiller Nicolas</v>
      </c>
      <c r="D15" s="127">
        <f>VLOOKUP(A:A,Gutpunkte!A:D,4,FALSE)</f>
        <v>87</v>
      </c>
      <c r="E15" s="28" t="str">
        <f>VLOOKUP(A:A,Gutpunkte!A:E,5,FALSE)</f>
        <v>MI</v>
      </c>
      <c r="F15" s="11"/>
      <c r="G15" s="11" t="str">
        <f>VLOOKUP(A:A,Gutpunkte!A:C,3,FALSE)</f>
        <v>Thörishaus</v>
      </c>
      <c r="H15" s="106">
        <v>97</v>
      </c>
      <c r="I15" s="125">
        <v>100</v>
      </c>
      <c r="J15" s="78">
        <f t="shared" si="0"/>
        <v>197</v>
      </c>
      <c r="K15" s="106">
        <v>95</v>
      </c>
      <c r="L15" s="106">
        <v>92</v>
      </c>
      <c r="M15" s="78">
        <f t="shared" si="1"/>
        <v>187</v>
      </c>
      <c r="N15" s="106">
        <v>96</v>
      </c>
      <c r="O15" s="106">
        <v>94</v>
      </c>
      <c r="P15" s="78">
        <f t="shared" si="2"/>
        <v>190</v>
      </c>
      <c r="Q15" s="4">
        <f t="shared" si="3"/>
        <v>574</v>
      </c>
      <c r="R15" s="84">
        <v>100</v>
      </c>
      <c r="S15" s="11">
        <f>VLOOKUP(A:A,Gutpunkte!A:Z,26,FALSE)</f>
        <v>1065</v>
      </c>
      <c r="T15" s="4">
        <f t="shared" si="4"/>
        <v>1165</v>
      </c>
    </row>
    <row r="16" spans="1:32" x14ac:dyDescent="0.2">
      <c r="A16" s="84">
        <v>327</v>
      </c>
      <c r="B16" s="104">
        <v>10</v>
      </c>
      <c r="C16" s="11" t="str">
        <f>VLOOKUP(A:A,Gutpunkte!A:B,2,FALSE)</f>
        <v>Eichelberger Adrian</v>
      </c>
      <c r="D16" s="127">
        <f>VLOOKUP(A:A,Gutpunkte!A:D,4,FALSE)</f>
        <v>96</v>
      </c>
      <c r="E16" s="28" t="str">
        <f>VLOOKUP(A:A,Gutpunkte!A:E,5,FALSE)</f>
        <v>OA</v>
      </c>
      <c r="F16" s="11"/>
      <c r="G16" s="11" t="str">
        <f>VLOOKUP(A:A,Gutpunkte!A:C,3,FALSE)</f>
        <v>Madiswil</v>
      </c>
      <c r="H16" s="125">
        <v>100</v>
      </c>
      <c r="I16" s="125">
        <v>100</v>
      </c>
      <c r="J16" s="78">
        <f t="shared" si="0"/>
        <v>200</v>
      </c>
      <c r="K16" s="106">
        <v>89</v>
      </c>
      <c r="L16" s="106">
        <v>88</v>
      </c>
      <c r="M16" s="78">
        <f t="shared" si="1"/>
        <v>177</v>
      </c>
      <c r="N16" s="106">
        <v>97</v>
      </c>
      <c r="O16" s="106">
        <v>90</v>
      </c>
      <c r="P16" s="78">
        <f t="shared" si="2"/>
        <v>187</v>
      </c>
      <c r="Q16" s="4">
        <f t="shared" si="3"/>
        <v>564</v>
      </c>
      <c r="R16" s="84">
        <v>95</v>
      </c>
      <c r="S16" s="11">
        <f>VLOOKUP(A:A,Gutpunkte!A:Z,26,FALSE)</f>
        <v>85</v>
      </c>
      <c r="T16" s="4">
        <f t="shared" si="4"/>
        <v>180</v>
      </c>
    </row>
    <row r="17" spans="1:32" x14ac:dyDescent="0.2">
      <c r="A17" s="84">
        <v>198</v>
      </c>
      <c r="B17" s="104">
        <v>11</v>
      </c>
      <c r="C17" s="11" t="str">
        <f>VLOOKUP(A:A,Gutpunkte!A:B,2,FALSE)</f>
        <v>Schenkel Markus</v>
      </c>
      <c r="D17" s="127">
        <f>VLOOKUP(A:A,Gutpunkte!A:D,4,FALSE)</f>
        <v>82</v>
      </c>
      <c r="E17" s="28" t="str">
        <f>VLOOKUP(A:A,Gutpunkte!A:E,5,FALSE)</f>
        <v>MI</v>
      </c>
      <c r="F17" s="11"/>
      <c r="G17" s="11" t="str">
        <f>VLOOKUP(A:A,Gutpunkte!A:C,3,FALSE)</f>
        <v>Münchenbuchsee</v>
      </c>
      <c r="H17" s="97">
        <v>99</v>
      </c>
      <c r="I17" s="97">
        <v>97</v>
      </c>
      <c r="J17" s="78">
        <f t="shared" si="0"/>
        <v>196</v>
      </c>
      <c r="K17" s="97">
        <v>89</v>
      </c>
      <c r="L17" s="97">
        <v>90</v>
      </c>
      <c r="M17" s="78">
        <f t="shared" si="1"/>
        <v>179</v>
      </c>
      <c r="N17" s="97">
        <v>96</v>
      </c>
      <c r="O17" s="97">
        <v>92</v>
      </c>
      <c r="P17" s="78">
        <f t="shared" si="2"/>
        <v>188</v>
      </c>
      <c r="Q17" s="4">
        <f t="shared" si="3"/>
        <v>563</v>
      </c>
      <c r="R17" s="85">
        <v>95</v>
      </c>
      <c r="S17" s="11">
        <f>VLOOKUP(A:A,Gutpunkte!A:Z,26,FALSE)</f>
        <v>1385</v>
      </c>
      <c r="T17" s="18">
        <f t="shared" si="4"/>
        <v>1480</v>
      </c>
    </row>
    <row r="18" spans="1:32" x14ac:dyDescent="0.2">
      <c r="A18" s="84">
        <v>47</v>
      </c>
      <c r="B18" s="104">
        <v>12</v>
      </c>
      <c r="C18" s="11" t="str">
        <f>VLOOKUP(A:A,Gutpunkte!A:B,2,FALSE)</f>
        <v>Dänzer Reto</v>
      </c>
      <c r="D18" s="127">
        <f>VLOOKUP(A:A,Gutpunkte!A:D,4,FALSE)</f>
        <v>72</v>
      </c>
      <c r="E18" s="28" t="str">
        <f>VLOOKUP(A:A,Gutpunkte!A:E,5,FALSE)</f>
        <v>OL</v>
      </c>
      <c r="F18" s="11"/>
      <c r="G18" s="11" t="str">
        <f>VLOOKUP(A:A,Gutpunkte!A:C,3,FALSE)</f>
        <v>Boltigen</v>
      </c>
      <c r="H18" s="97">
        <v>95</v>
      </c>
      <c r="I18" s="97">
        <v>96</v>
      </c>
      <c r="J18" s="78">
        <f t="shared" si="0"/>
        <v>191</v>
      </c>
      <c r="K18" s="97">
        <v>91</v>
      </c>
      <c r="L18" s="97">
        <v>92</v>
      </c>
      <c r="M18" s="78">
        <f t="shared" si="1"/>
        <v>183</v>
      </c>
      <c r="N18" s="97">
        <v>93</v>
      </c>
      <c r="O18" s="97">
        <v>95</v>
      </c>
      <c r="P18" s="78">
        <f t="shared" si="2"/>
        <v>188</v>
      </c>
      <c r="Q18" s="4">
        <f t="shared" si="3"/>
        <v>562</v>
      </c>
      <c r="R18" s="85">
        <v>90</v>
      </c>
      <c r="S18" s="11">
        <f>VLOOKUP(A:A,Gutpunkte!A:Z,26,FALSE)</f>
        <v>1550</v>
      </c>
      <c r="T18" s="18">
        <f t="shared" si="4"/>
        <v>1640</v>
      </c>
      <c r="AA18" s="6"/>
      <c r="AB18" s="6"/>
    </row>
    <row r="19" spans="1:32" x14ac:dyDescent="0.2">
      <c r="A19" s="84">
        <v>323</v>
      </c>
      <c r="B19" s="104">
        <v>13</v>
      </c>
      <c r="C19" s="11" t="str">
        <f>VLOOKUP(A:A,Gutpunkte!A:B,2,FALSE)</f>
        <v>Kaspar Florian</v>
      </c>
      <c r="D19" s="127">
        <f>VLOOKUP(A:A,Gutpunkte!A:D,4,FALSE)</f>
        <v>91</v>
      </c>
      <c r="E19" s="28" t="str">
        <f>VLOOKUP(A:A,Gutpunkte!A:E,5,FALSE)</f>
        <v>MI</v>
      </c>
      <c r="F19" s="11"/>
      <c r="G19" s="11" t="str">
        <f>VLOOKUP(A:A,Gutpunkte!A:C,3,FALSE)</f>
        <v>Bern</v>
      </c>
      <c r="H19" s="97">
        <v>99</v>
      </c>
      <c r="I19" s="97">
        <v>98</v>
      </c>
      <c r="J19" s="78">
        <f t="shared" si="0"/>
        <v>197</v>
      </c>
      <c r="K19" s="97">
        <v>85</v>
      </c>
      <c r="L19" s="97">
        <v>94</v>
      </c>
      <c r="M19" s="78">
        <f t="shared" si="1"/>
        <v>179</v>
      </c>
      <c r="N19" s="97">
        <v>92</v>
      </c>
      <c r="O19" s="97">
        <v>94</v>
      </c>
      <c r="P19" s="78">
        <f t="shared" si="2"/>
        <v>186</v>
      </c>
      <c r="Q19" s="4">
        <f t="shared" si="3"/>
        <v>562</v>
      </c>
      <c r="R19" s="85">
        <v>90</v>
      </c>
      <c r="S19" s="11">
        <f>VLOOKUP(A:A,Gutpunkte!A:Z,26,FALSE)</f>
        <v>135</v>
      </c>
      <c r="T19" s="18">
        <f t="shared" si="4"/>
        <v>225</v>
      </c>
    </row>
    <row r="20" spans="1:32" x14ac:dyDescent="0.2">
      <c r="A20" s="84">
        <v>201</v>
      </c>
      <c r="B20" s="104">
        <v>14</v>
      </c>
      <c r="C20" s="11" t="str">
        <f>VLOOKUP(A:A,Gutpunkte!A:B,2,FALSE)</f>
        <v>Schläfli Christoph</v>
      </c>
      <c r="D20" s="127">
        <f>VLOOKUP(A:A,Gutpunkte!A:D,4,FALSE)</f>
        <v>60</v>
      </c>
      <c r="E20" s="28" t="str">
        <f>VLOOKUP(A:A,Gutpunkte!A:E,5,FALSE)</f>
        <v>OA</v>
      </c>
      <c r="F20" s="11"/>
      <c r="G20" s="11" t="str">
        <f>VLOOKUP(A:A,Gutpunkte!A:C,3,FALSE)</f>
        <v>Roggwil</v>
      </c>
      <c r="H20" s="106">
        <v>98</v>
      </c>
      <c r="I20" s="106">
        <v>99</v>
      </c>
      <c r="J20" s="78">
        <f t="shared" si="0"/>
        <v>197</v>
      </c>
      <c r="K20" s="106">
        <v>90</v>
      </c>
      <c r="L20" s="106">
        <v>90</v>
      </c>
      <c r="M20" s="78">
        <f t="shared" si="1"/>
        <v>180</v>
      </c>
      <c r="N20" s="106">
        <v>91</v>
      </c>
      <c r="O20" s="106">
        <v>94</v>
      </c>
      <c r="P20" s="78">
        <f t="shared" si="2"/>
        <v>185</v>
      </c>
      <c r="Q20" s="4">
        <f t="shared" si="3"/>
        <v>562</v>
      </c>
      <c r="R20" s="84">
        <v>90</v>
      </c>
      <c r="S20" s="11">
        <f>VLOOKUP(A:A,Gutpunkte!A:Z,26,FALSE)</f>
        <v>1650</v>
      </c>
      <c r="T20" s="4">
        <f t="shared" si="4"/>
        <v>1740</v>
      </c>
    </row>
    <row r="21" spans="1:32" x14ac:dyDescent="0.2">
      <c r="A21" s="84">
        <v>172</v>
      </c>
      <c r="B21" s="104">
        <v>15</v>
      </c>
      <c r="C21" s="11" t="str">
        <f>VLOOKUP(A:A,Gutpunkte!A:B,2,FALSE)</f>
        <v>Reichenbach Daniel</v>
      </c>
      <c r="D21" s="127">
        <f>VLOOKUP(A:A,Gutpunkte!A:D,4,FALSE)</f>
        <v>59</v>
      </c>
      <c r="E21" s="28" t="str">
        <f>VLOOKUP(A:A,Gutpunkte!A:E,5,FALSE)</f>
        <v>OL</v>
      </c>
      <c r="F21" s="11"/>
      <c r="G21" s="11" t="str">
        <f>VLOOKUP(A:A,Gutpunkte!A:C,3,FALSE)</f>
        <v>Feutersoey</v>
      </c>
      <c r="H21" s="107">
        <v>100</v>
      </c>
      <c r="I21" s="97">
        <v>98</v>
      </c>
      <c r="J21" s="78">
        <f t="shared" si="0"/>
        <v>198</v>
      </c>
      <c r="K21" s="97">
        <v>88</v>
      </c>
      <c r="L21" s="97">
        <v>86</v>
      </c>
      <c r="M21" s="78">
        <f t="shared" si="1"/>
        <v>174</v>
      </c>
      <c r="N21" s="97">
        <v>95</v>
      </c>
      <c r="O21" s="97">
        <v>94</v>
      </c>
      <c r="P21" s="78">
        <f t="shared" si="2"/>
        <v>189</v>
      </c>
      <c r="Q21" s="4">
        <f t="shared" si="3"/>
        <v>561</v>
      </c>
      <c r="R21" s="85">
        <v>90</v>
      </c>
      <c r="S21" s="11">
        <f>VLOOKUP(A:A,Gutpunkte!A:Z,26,FALSE)</f>
        <v>2480</v>
      </c>
      <c r="T21" s="18">
        <f t="shared" si="4"/>
        <v>2570</v>
      </c>
    </row>
    <row r="22" spans="1:32" x14ac:dyDescent="0.2">
      <c r="A22" s="84">
        <v>86</v>
      </c>
      <c r="B22" s="104">
        <v>16</v>
      </c>
      <c r="C22" s="11" t="str">
        <f>VLOOKUP(A:A,Gutpunkte!A:B,2,FALSE)</f>
        <v>Grünig Michael</v>
      </c>
      <c r="D22" s="127">
        <f>VLOOKUP(A:A,Gutpunkte!A:D,4,FALSE)</f>
        <v>92</v>
      </c>
      <c r="E22" s="28" t="str">
        <f>VLOOKUP(A:A,Gutpunkte!A:E,5,FALSE)</f>
        <v>MI</v>
      </c>
      <c r="F22" s="11"/>
      <c r="G22" s="11" t="str">
        <f>VLOOKUP(A:A,Gutpunkte!A:C,3,FALSE)</f>
        <v>Sutz-Lattrigen</v>
      </c>
      <c r="H22" s="97">
        <v>98</v>
      </c>
      <c r="I22" s="107">
        <v>100</v>
      </c>
      <c r="J22" s="78">
        <f t="shared" si="0"/>
        <v>198</v>
      </c>
      <c r="K22" s="97">
        <v>83</v>
      </c>
      <c r="L22" s="97">
        <v>90</v>
      </c>
      <c r="M22" s="78">
        <f t="shared" si="1"/>
        <v>173</v>
      </c>
      <c r="N22" s="97">
        <v>96</v>
      </c>
      <c r="O22" s="97">
        <v>93</v>
      </c>
      <c r="P22" s="78">
        <f t="shared" si="2"/>
        <v>189</v>
      </c>
      <c r="Q22" s="4">
        <f t="shared" si="3"/>
        <v>560</v>
      </c>
      <c r="R22" s="85">
        <v>90</v>
      </c>
      <c r="S22" s="11">
        <f>VLOOKUP(A:A,Gutpunkte!A:Z,26,FALSE)</f>
        <v>670</v>
      </c>
      <c r="T22" s="18">
        <f t="shared" si="4"/>
        <v>760</v>
      </c>
      <c r="V22" s="4"/>
      <c r="AA22" s="6"/>
      <c r="AB22" s="6"/>
    </row>
    <row r="23" spans="1:32" x14ac:dyDescent="0.2">
      <c r="A23" s="84">
        <v>307</v>
      </c>
      <c r="B23" s="104">
        <v>17</v>
      </c>
      <c r="C23" s="11" t="str">
        <f>VLOOKUP(A:A,Gutpunkte!A:B,2,FALSE)</f>
        <v>Huber Tanja</v>
      </c>
      <c r="D23" s="127">
        <f>VLOOKUP(A:A,Gutpunkte!A:D,4,FALSE)</f>
        <v>96</v>
      </c>
      <c r="E23" s="28" t="str">
        <f>VLOOKUP(A:A,Gutpunkte!A:E,5,FALSE)</f>
        <v>MI</v>
      </c>
      <c r="F23" s="11"/>
      <c r="G23" s="11" t="str">
        <f>VLOOKUP(A:A,Gutpunkte!A:C,3,FALSE)</f>
        <v>Bern</v>
      </c>
      <c r="H23" s="97">
        <v>99</v>
      </c>
      <c r="I23" s="97">
        <v>97</v>
      </c>
      <c r="J23" s="78">
        <f t="shared" si="0"/>
        <v>196</v>
      </c>
      <c r="K23" s="97">
        <v>87</v>
      </c>
      <c r="L23" s="97">
        <v>91</v>
      </c>
      <c r="M23" s="78">
        <f t="shared" si="1"/>
        <v>178</v>
      </c>
      <c r="N23" s="97">
        <v>95</v>
      </c>
      <c r="O23" s="97">
        <v>91</v>
      </c>
      <c r="P23" s="78">
        <f t="shared" si="2"/>
        <v>186</v>
      </c>
      <c r="Q23" s="4">
        <f t="shared" si="3"/>
        <v>560</v>
      </c>
      <c r="R23" s="85">
        <v>90</v>
      </c>
      <c r="S23" s="11">
        <f>VLOOKUP(A:A,Gutpunkte!A:Z,26,FALSE)</f>
        <v>280</v>
      </c>
      <c r="T23" s="18">
        <f t="shared" si="4"/>
        <v>370</v>
      </c>
    </row>
    <row r="24" spans="1:32" x14ac:dyDescent="0.2">
      <c r="A24" s="84">
        <v>325</v>
      </c>
      <c r="B24" s="104">
        <v>18</v>
      </c>
      <c r="C24" s="11" t="str">
        <f>VLOOKUP(A:A,Gutpunkte!A:B,2,FALSE)</f>
        <v>Gerber Stefan</v>
      </c>
      <c r="D24" s="127">
        <f>VLOOKUP(A:A,Gutpunkte!A:D,4,FALSE)</f>
        <v>69</v>
      </c>
      <c r="E24" s="28" t="str">
        <f>VLOOKUP(A:A,Gutpunkte!A:E,5,FALSE)</f>
        <v>OL</v>
      </c>
      <c r="F24" s="11"/>
      <c r="G24" s="11" t="str">
        <f>VLOOKUP(A:A,Gutpunkte!A:C,3,FALSE)</f>
        <v>Spiez</v>
      </c>
      <c r="H24" s="97">
        <v>98</v>
      </c>
      <c r="I24" s="97">
        <v>96</v>
      </c>
      <c r="J24" s="78">
        <f t="shared" si="0"/>
        <v>194</v>
      </c>
      <c r="K24" s="97">
        <v>86</v>
      </c>
      <c r="L24" s="97">
        <v>88</v>
      </c>
      <c r="M24" s="78">
        <f t="shared" si="1"/>
        <v>174</v>
      </c>
      <c r="N24" s="97">
        <v>94</v>
      </c>
      <c r="O24" s="97">
        <v>97</v>
      </c>
      <c r="P24" s="78">
        <f t="shared" si="2"/>
        <v>191</v>
      </c>
      <c r="Q24" s="4">
        <f t="shared" si="3"/>
        <v>559</v>
      </c>
      <c r="R24" s="85">
        <v>90</v>
      </c>
      <c r="S24" s="11">
        <f>VLOOKUP(A:A,Gutpunkte!A:Z,26,FALSE)</f>
        <v>145</v>
      </c>
      <c r="T24" s="18">
        <f t="shared" si="4"/>
        <v>235</v>
      </c>
    </row>
    <row r="25" spans="1:32" x14ac:dyDescent="0.2">
      <c r="A25" s="84">
        <v>178</v>
      </c>
      <c r="B25" s="104">
        <v>19</v>
      </c>
      <c r="C25" s="11" t="str">
        <f>VLOOKUP(A:A,Gutpunkte!A:B,2,FALSE)</f>
        <v>Roth Andreas</v>
      </c>
      <c r="D25" s="127">
        <f>VLOOKUP(A:A,Gutpunkte!A:D,4,FALSE)</f>
        <v>73</v>
      </c>
      <c r="E25" s="28" t="str">
        <f>VLOOKUP(A:A,Gutpunkte!A:E,5,FALSE)</f>
        <v>OL</v>
      </c>
      <c r="F25" s="11"/>
      <c r="G25" s="11" t="str">
        <f>VLOOKUP(A:A,Gutpunkte!A:C,3,FALSE)</f>
        <v>Wimmis</v>
      </c>
      <c r="H25" s="97">
        <v>98</v>
      </c>
      <c r="I25" s="97">
        <v>97</v>
      </c>
      <c r="J25" s="78">
        <f t="shared" si="0"/>
        <v>195</v>
      </c>
      <c r="K25" s="97">
        <v>86</v>
      </c>
      <c r="L25" s="97">
        <v>91</v>
      </c>
      <c r="M25" s="78">
        <f t="shared" si="1"/>
        <v>177</v>
      </c>
      <c r="N25" s="97">
        <v>92</v>
      </c>
      <c r="O25" s="97">
        <v>94</v>
      </c>
      <c r="P25" s="78">
        <f t="shared" si="2"/>
        <v>186</v>
      </c>
      <c r="Q25" s="4">
        <f t="shared" si="3"/>
        <v>558</v>
      </c>
      <c r="R25" s="85">
        <v>90</v>
      </c>
      <c r="S25" s="11">
        <f>VLOOKUP(A:A,Gutpunkte!A:Z,26,FALSE)</f>
        <v>615</v>
      </c>
      <c r="T25" s="18">
        <f t="shared" si="4"/>
        <v>705</v>
      </c>
    </row>
    <row r="26" spans="1:32" x14ac:dyDescent="0.2">
      <c r="A26" s="84">
        <v>330</v>
      </c>
      <c r="B26" s="104">
        <v>20</v>
      </c>
      <c r="C26" s="11" t="str">
        <f>VLOOKUP(A:A,Gutpunkte!A:B,2,FALSE)</f>
        <v>Jakob Marisa</v>
      </c>
      <c r="D26" s="127">
        <f>VLOOKUP(A:A,Gutpunkte!A:D,4,FALSE)</f>
        <v>95</v>
      </c>
      <c r="E26" s="28" t="str">
        <f>VLOOKUP(A:A,Gutpunkte!A:E,5,FALSE)</f>
        <v>MI</v>
      </c>
      <c r="F26" s="11"/>
      <c r="G26" s="11" t="str">
        <f>VLOOKUP(A:A,Gutpunkte!A:C,3,FALSE)</f>
        <v>Rubigen</v>
      </c>
      <c r="H26" s="97">
        <v>97</v>
      </c>
      <c r="I26" s="97">
        <v>98</v>
      </c>
      <c r="J26" s="78">
        <f t="shared" si="0"/>
        <v>195</v>
      </c>
      <c r="K26" s="97">
        <v>85</v>
      </c>
      <c r="L26" s="97">
        <v>93</v>
      </c>
      <c r="M26" s="78">
        <f t="shared" si="1"/>
        <v>178</v>
      </c>
      <c r="N26" s="97">
        <v>92</v>
      </c>
      <c r="O26" s="97">
        <v>93</v>
      </c>
      <c r="P26" s="78">
        <f t="shared" si="2"/>
        <v>185</v>
      </c>
      <c r="Q26" s="4">
        <f t="shared" si="3"/>
        <v>558</v>
      </c>
      <c r="R26" s="85">
        <v>90</v>
      </c>
      <c r="S26" s="11">
        <f>VLOOKUP(A:A,Gutpunkte!A:Z,26,FALSE)</f>
        <v>75</v>
      </c>
      <c r="T26" s="18">
        <f t="shared" si="4"/>
        <v>165</v>
      </c>
    </row>
    <row r="27" spans="1:32" x14ac:dyDescent="0.2">
      <c r="A27" s="84">
        <v>317</v>
      </c>
      <c r="B27" s="104">
        <v>21</v>
      </c>
      <c r="C27" s="11" t="str">
        <f>VLOOKUP(A:A,Gutpunkte!A:B,2,FALSE)</f>
        <v>Bigler Gabriela</v>
      </c>
      <c r="D27" s="127">
        <f>VLOOKUP(A:A,Gutpunkte!A:D,4,FALSE)</f>
        <v>95</v>
      </c>
      <c r="E27" s="28" t="str">
        <f>VLOOKUP(A:A,Gutpunkte!A:E,5,FALSE)</f>
        <v>MI</v>
      </c>
      <c r="F27" s="11"/>
      <c r="G27" s="11" t="str">
        <f>VLOOKUP(A:A,Gutpunkte!A:C,3,FALSE)</f>
        <v>Boll</v>
      </c>
      <c r="H27" s="97">
        <v>97</v>
      </c>
      <c r="I27" s="97">
        <v>96</v>
      </c>
      <c r="J27" s="78">
        <f t="shared" si="0"/>
        <v>193</v>
      </c>
      <c r="K27" s="97">
        <v>88</v>
      </c>
      <c r="L27" s="97">
        <v>90</v>
      </c>
      <c r="M27" s="78">
        <f t="shared" si="1"/>
        <v>178</v>
      </c>
      <c r="N27" s="97">
        <v>95</v>
      </c>
      <c r="O27" s="97">
        <v>92</v>
      </c>
      <c r="P27" s="78">
        <f t="shared" si="2"/>
        <v>187</v>
      </c>
      <c r="Q27" s="4">
        <f t="shared" si="3"/>
        <v>558</v>
      </c>
      <c r="R27" s="85">
        <v>90</v>
      </c>
      <c r="S27" s="11">
        <f>VLOOKUP(A:A,Gutpunkte!A:Z,26,FALSE)</f>
        <v>165</v>
      </c>
      <c r="T27" s="18">
        <f t="shared" si="4"/>
        <v>255</v>
      </c>
    </row>
    <row r="28" spans="1:32" x14ac:dyDescent="0.2">
      <c r="A28" s="84">
        <v>288</v>
      </c>
      <c r="B28" s="104">
        <v>22</v>
      </c>
      <c r="C28" s="11" t="str">
        <f>VLOOKUP(A:A,Gutpunkte!A:B,2,FALSE)</f>
        <v>Heynen Michelle</v>
      </c>
      <c r="D28" s="127">
        <f>VLOOKUP(A:A,Gutpunkte!A:D,4,FALSE)</f>
        <v>96</v>
      </c>
      <c r="E28" s="28" t="str">
        <f>VLOOKUP(A:A,Gutpunkte!A:E,5,FALSE)</f>
        <v>MI</v>
      </c>
      <c r="F28" s="11"/>
      <c r="G28" s="11" t="str">
        <f>VLOOKUP(A:A,Gutpunkte!A:C,3,FALSE)</f>
        <v>Bern</v>
      </c>
      <c r="H28" s="97">
        <v>96</v>
      </c>
      <c r="I28" s="97">
        <v>96</v>
      </c>
      <c r="J28" s="111">
        <f t="shared" si="0"/>
        <v>192</v>
      </c>
      <c r="K28" s="97">
        <v>92</v>
      </c>
      <c r="L28" s="97">
        <v>91</v>
      </c>
      <c r="M28" s="111">
        <f t="shared" si="1"/>
        <v>183</v>
      </c>
      <c r="N28" s="97">
        <v>92</v>
      </c>
      <c r="O28" s="97">
        <v>91</v>
      </c>
      <c r="P28" s="111">
        <f t="shared" si="2"/>
        <v>183</v>
      </c>
      <c r="Q28" s="2">
        <f t="shared" si="3"/>
        <v>558</v>
      </c>
      <c r="R28" s="85">
        <v>90</v>
      </c>
      <c r="S28" s="11">
        <f>VLOOKUP(A:A,Gutpunkte!A:Z,26,FALSE)</f>
        <v>485</v>
      </c>
      <c r="T28" s="109">
        <f t="shared" si="4"/>
        <v>575</v>
      </c>
      <c r="U28" s="2"/>
      <c r="W28" s="2"/>
    </row>
    <row r="29" spans="1:32" x14ac:dyDescent="0.2">
      <c r="A29" s="84">
        <v>142</v>
      </c>
      <c r="B29" s="104">
        <v>23</v>
      </c>
      <c r="C29" s="11" t="str">
        <f>VLOOKUP(A:A,Gutpunkte!A:B,2,FALSE)</f>
        <v>Loat Alexandra</v>
      </c>
      <c r="D29" s="127">
        <f>VLOOKUP(A:A,Gutpunkte!A:D,4,FALSE)</f>
        <v>86</v>
      </c>
      <c r="E29" s="28" t="str">
        <f>VLOOKUP(A:A,Gutpunkte!A:E,5,FALSE)</f>
        <v>OL</v>
      </c>
      <c r="F29" s="11"/>
      <c r="G29" s="11" t="str">
        <f>VLOOKUP(A:A,Gutpunkte!A:C,3,FALSE)</f>
        <v>Blausee</v>
      </c>
      <c r="H29" s="107">
        <v>100</v>
      </c>
      <c r="I29" s="97">
        <v>98</v>
      </c>
      <c r="J29" s="78">
        <f t="shared" si="0"/>
        <v>198</v>
      </c>
      <c r="K29" s="97">
        <v>86</v>
      </c>
      <c r="L29" s="97">
        <v>86</v>
      </c>
      <c r="M29" s="78">
        <f t="shared" si="1"/>
        <v>172</v>
      </c>
      <c r="N29" s="97">
        <v>90</v>
      </c>
      <c r="O29" s="97">
        <v>97</v>
      </c>
      <c r="P29" s="78">
        <f t="shared" si="2"/>
        <v>187</v>
      </c>
      <c r="Q29" s="4">
        <f t="shared" si="3"/>
        <v>557</v>
      </c>
      <c r="R29" s="85">
        <v>85</v>
      </c>
      <c r="S29" s="11">
        <f>VLOOKUP(A:A,Gutpunkte!A:Z,26,FALSE)</f>
        <v>640</v>
      </c>
      <c r="T29" s="18">
        <f t="shared" si="4"/>
        <v>725</v>
      </c>
      <c r="V29" s="13"/>
      <c r="W29" s="14"/>
    </row>
    <row r="30" spans="1:32" x14ac:dyDescent="0.2">
      <c r="A30" s="84">
        <v>284</v>
      </c>
      <c r="B30" s="104">
        <v>24</v>
      </c>
      <c r="C30" s="11" t="str">
        <f>VLOOKUP(A:A,Gutpunkte!A:B,2,FALSE)</f>
        <v>Grünig Simon</v>
      </c>
      <c r="D30" s="127">
        <f>VLOOKUP(A:A,Gutpunkte!A:D,4,FALSE)</f>
        <v>94</v>
      </c>
      <c r="E30" s="28" t="str">
        <f>VLOOKUP(A:A,Gutpunkte!A:E,5,FALSE)</f>
        <v>MI</v>
      </c>
      <c r="F30" s="11"/>
      <c r="G30" s="11" t="str">
        <f>VLOOKUP(A:A,Gutpunkte!A:C,3,FALSE)</f>
        <v>Sutz-Lattrigen</v>
      </c>
      <c r="H30" s="97">
        <v>98</v>
      </c>
      <c r="I30" s="97">
        <v>97</v>
      </c>
      <c r="J30" s="78">
        <f t="shared" si="0"/>
        <v>195</v>
      </c>
      <c r="K30" s="97">
        <v>85</v>
      </c>
      <c r="L30" s="97">
        <v>92</v>
      </c>
      <c r="M30" s="78">
        <f t="shared" si="1"/>
        <v>177</v>
      </c>
      <c r="N30" s="97">
        <v>91</v>
      </c>
      <c r="O30" s="97">
        <v>94</v>
      </c>
      <c r="P30" s="78">
        <f t="shared" si="2"/>
        <v>185</v>
      </c>
      <c r="Q30" s="4">
        <f t="shared" si="3"/>
        <v>557</v>
      </c>
      <c r="R30" s="85">
        <v>85</v>
      </c>
      <c r="S30" s="11">
        <f>VLOOKUP(A:A,Gutpunkte!A:Z,26,FALSE)</f>
        <v>350</v>
      </c>
      <c r="T30" s="18">
        <f t="shared" si="4"/>
        <v>435</v>
      </c>
      <c r="V30" s="4"/>
      <c r="AA30" s="6"/>
      <c r="AB30" s="6"/>
    </row>
    <row r="31" spans="1:32" x14ac:dyDescent="0.2">
      <c r="A31" s="84">
        <v>87</v>
      </c>
      <c r="B31" s="104">
        <v>25</v>
      </c>
      <c r="C31" s="11" t="str">
        <f>VLOOKUP(A:A,Gutpunkte!A:B,2,FALSE)</f>
        <v>Grünig Urs</v>
      </c>
      <c r="D31" s="127">
        <f>VLOOKUP(A:A,Gutpunkte!A:D,4,FALSE)</f>
        <v>61</v>
      </c>
      <c r="E31" s="28" t="str">
        <f>VLOOKUP(A:A,Gutpunkte!A:E,5,FALSE)</f>
        <v>MI</v>
      </c>
      <c r="F31" s="11"/>
      <c r="G31" s="11" t="str">
        <f>VLOOKUP(A:A,Gutpunkte!A:C,3,FALSE)</f>
        <v>Sutz-Lattrigen</v>
      </c>
      <c r="H31" s="97">
        <v>94</v>
      </c>
      <c r="I31" s="97">
        <v>97</v>
      </c>
      <c r="J31" s="78">
        <f t="shared" si="0"/>
        <v>191</v>
      </c>
      <c r="K31" s="97">
        <v>87</v>
      </c>
      <c r="L31" s="97">
        <v>93</v>
      </c>
      <c r="M31" s="78">
        <f t="shared" si="1"/>
        <v>180</v>
      </c>
      <c r="N31" s="97">
        <v>93</v>
      </c>
      <c r="O31" s="97">
        <v>93</v>
      </c>
      <c r="P31" s="78">
        <f t="shared" si="2"/>
        <v>186</v>
      </c>
      <c r="Q31" s="4">
        <f t="shared" si="3"/>
        <v>557</v>
      </c>
      <c r="R31" s="85">
        <v>85</v>
      </c>
      <c r="S31" s="11">
        <f>VLOOKUP(A:A,Gutpunkte!A:Z,26,FALSE)</f>
        <v>2715</v>
      </c>
      <c r="T31" s="18">
        <f t="shared" si="4"/>
        <v>2800</v>
      </c>
    </row>
    <row r="32" spans="1:32" x14ac:dyDescent="0.2">
      <c r="A32" s="84">
        <v>140</v>
      </c>
      <c r="B32" s="104">
        <v>26</v>
      </c>
      <c r="C32" s="11" t="str">
        <f>VLOOKUP(A:A,Gutpunkte!A:B,2,FALSE)</f>
        <v>Liebi Martin</v>
      </c>
      <c r="D32" s="127">
        <f>VLOOKUP(A:A,Gutpunkte!A:D,4,FALSE)</f>
        <v>62</v>
      </c>
      <c r="E32" s="28" t="str">
        <f>VLOOKUP(A:A,Gutpunkte!A:E,5,FALSE)</f>
        <v>OL</v>
      </c>
      <c r="F32" s="11"/>
      <c r="G32" s="11" t="str">
        <f>VLOOKUP(A:A,Gutpunkte!A:C,3,FALSE)</f>
        <v>Zweisimmen</v>
      </c>
      <c r="H32" s="97">
        <v>98</v>
      </c>
      <c r="I32" s="107">
        <v>100</v>
      </c>
      <c r="J32" s="78">
        <f t="shared" si="0"/>
        <v>198</v>
      </c>
      <c r="K32" s="97">
        <v>86</v>
      </c>
      <c r="L32" s="97">
        <v>83</v>
      </c>
      <c r="M32" s="78">
        <f t="shared" si="1"/>
        <v>169</v>
      </c>
      <c r="N32" s="97">
        <v>95</v>
      </c>
      <c r="O32" s="97">
        <v>94</v>
      </c>
      <c r="P32" s="78">
        <f t="shared" si="2"/>
        <v>189</v>
      </c>
      <c r="Q32" s="4">
        <f t="shared" si="3"/>
        <v>556</v>
      </c>
      <c r="R32" s="85">
        <v>85</v>
      </c>
      <c r="S32" s="11">
        <f>VLOOKUP(A:A,Gutpunkte!A:Z,26,FALSE)</f>
        <v>2815</v>
      </c>
      <c r="T32" s="18">
        <f t="shared" si="4"/>
        <v>2900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16"/>
    </row>
    <row r="33" spans="1:32" x14ac:dyDescent="0.2">
      <c r="A33" s="84">
        <v>205</v>
      </c>
      <c r="B33" s="104">
        <v>27</v>
      </c>
      <c r="C33" s="11" t="str">
        <f>VLOOKUP(A:A,Gutpunkte!A:B,2,FALSE)</f>
        <v>Schmid Res</v>
      </c>
      <c r="D33" s="127">
        <f>VLOOKUP(A:A,Gutpunkte!A:D,4,FALSE)</f>
        <v>69</v>
      </c>
      <c r="E33" s="28" t="str">
        <f>VLOOKUP(A:A,Gutpunkte!A:E,5,FALSE)</f>
        <v>OL</v>
      </c>
      <c r="F33" s="11"/>
      <c r="G33" s="11" t="str">
        <f>VLOOKUP(A:A,Gutpunkte!A:C,3,FALSE)</f>
        <v>Wengi b. Frutigen</v>
      </c>
      <c r="H33" s="97">
        <v>98</v>
      </c>
      <c r="I33" s="97">
        <v>98</v>
      </c>
      <c r="J33" s="78">
        <f t="shared" si="0"/>
        <v>196</v>
      </c>
      <c r="K33" s="97">
        <v>87</v>
      </c>
      <c r="L33" s="97">
        <v>85</v>
      </c>
      <c r="M33" s="78">
        <f t="shared" si="1"/>
        <v>172</v>
      </c>
      <c r="N33" s="97">
        <v>93</v>
      </c>
      <c r="O33" s="97">
        <v>93</v>
      </c>
      <c r="P33" s="78">
        <f t="shared" si="2"/>
        <v>186</v>
      </c>
      <c r="Q33" s="4">
        <f t="shared" si="3"/>
        <v>554</v>
      </c>
      <c r="R33" s="85">
        <v>85</v>
      </c>
      <c r="S33" s="11">
        <f>VLOOKUP(A:A,Gutpunkte!A:Z,26,FALSE)</f>
        <v>1080</v>
      </c>
      <c r="T33" s="18">
        <f t="shared" si="4"/>
        <v>1165</v>
      </c>
    </row>
    <row r="34" spans="1:32" x14ac:dyDescent="0.2">
      <c r="A34" s="84">
        <v>252</v>
      </c>
      <c r="B34" s="104">
        <v>28</v>
      </c>
      <c r="C34" s="11" t="str">
        <f>VLOOKUP(A:A,Gutpunkte!A:B,2,FALSE)</f>
        <v>Widmer Marcel</v>
      </c>
      <c r="D34" s="127">
        <f>VLOOKUP(A:A,Gutpunkte!A:D,4,FALSE)</f>
        <v>83</v>
      </c>
      <c r="E34" s="28" t="str">
        <f>VLOOKUP(A:A,Gutpunkte!A:E,5,FALSE)</f>
        <v>OA</v>
      </c>
      <c r="F34" s="11"/>
      <c r="G34" s="11" t="str">
        <f>VLOOKUP(A:A,Gutpunkte!A:C,3,FALSE)</f>
        <v>Oberburg</v>
      </c>
      <c r="H34" s="106">
        <v>99</v>
      </c>
      <c r="I34" s="106">
        <v>97</v>
      </c>
      <c r="J34" s="78">
        <f t="shared" si="0"/>
        <v>196</v>
      </c>
      <c r="K34" s="106">
        <v>90</v>
      </c>
      <c r="L34" s="106">
        <v>83</v>
      </c>
      <c r="M34" s="78">
        <f t="shared" si="1"/>
        <v>173</v>
      </c>
      <c r="N34" s="106">
        <v>96</v>
      </c>
      <c r="O34" s="106">
        <v>87</v>
      </c>
      <c r="P34" s="78">
        <f t="shared" si="2"/>
        <v>183</v>
      </c>
      <c r="Q34" s="4">
        <f t="shared" si="3"/>
        <v>552</v>
      </c>
      <c r="R34" s="84">
        <v>80</v>
      </c>
      <c r="S34" s="11">
        <f>VLOOKUP(A:A,Gutpunkte!A:Z,26,FALSE)</f>
        <v>1215</v>
      </c>
      <c r="T34" s="4">
        <f t="shared" si="4"/>
        <v>1295</v>
      </c>
    </row>
    <row r="35" spans="1:32" x14ac:dyDescent="0.2">
      <c r="A35" s="84">
        <v>153</v>
      </c>
      <c r="B35" s="104">
        <v>29</v>
      </c>
      <c r="C35" s="11" t="str">
        <f>VLOOKUP(A:A,Gutpunkte!A:B,2,FALSE)</f>
        <v>Meier Simon</v>
      </c>
      <c r="D35" s="127">
        <f>VLOOKUP(A:A,Gutpunkte!A:D,4,FALSE)</f>
        <v>90</v>
      </c>
      <c r="E35" s="28" t="str">
        <f>VLOOKUP(A:A,Gutpunkte!A:E,5,FALSE)</f>
        <v>EM</v>
      </c>
      <c r="F35" s="11"/>
      <c r="G35" s="11" t="str">
        <f>VLOOKUP(A:A,Gutpunkte!A:C,3,FALSE)</f>
        <v>Wiler b. Utzenstorf</v>
      </c>
      <c r="H35" s="97">
        <v>98</v>
      </c>
      <c r="I35" s="97">
        <v>94</v>
      </c>
      <c r="J35" s="78">
        <f t="shared" si="0"/>
        <v>192</v>
      </c>
      <c r="K35" s="97">
        <v>90</v>
      </c>
      <c r="L35" s="97">
        <v>89</v>
      </c>
      <c r="M35" s="78">
        <f t="shared" si="1"/>
        <v>179</v>
      </c>
      <c r="N35" s="97">
        <v>88</v>
      </c>
      <c r="O35" s="97">
        <v>92</v>
      </c>
      <c r="P35" s="78">
        <f t="shared" si="2"/>
        <v>180</v>
      </c>
      <c r="Q35" s="4">
        <f t="shared" si="3"/>
        <v>551</v>
      </c>
      <c r="R35" s="85">
        <v>80</v>
      </c>
      <c r="S35" s="11">
        <f>VLOOKUP(A:A,Gutpunkte!A:Z,26,FALSE)</f>
        <v>430</v>
      </c>
      <c r="T35" s="18">
        <f t="shared" si="4"/>
        <v>510</v>
      </c>
      <c r="V35" s="6"/>
      <c r="W35" s="6"/>
      <c r="X35" s="6"/>
      <c r="Y35" s="6"/>
      <c r="Z35" s="6"/>
      <c r="AC35" s="6"/>
      <c r="AD35" s="6"/>
      <c r="AE35" s="6"/>
      <c r="AF35" s="16"/>
    </row>
    <row r="36" spans="1:32" x14ac:dyDescent="0.2">
      <c r="A36" s="84">
        <v>296</v>
      </c>
      <c r="B36" s="104">
        <v>30</v>
      </c>
      <c r="C36" s="11" t="str">
        <f>VLOOKUP(A:A,Gutpunkte!A:B,2,FALSE)</f>
        <v>Bieri Michael</v>
      </c>
      <c r="D36" s="127">
        <f>VLOOKUP(A:A,Gutpunkte!A:D,4,FALSE)</f>
        <v>77</v>
      </c>
      <c r="E36" s="28" t="str">
        <f>VLOOKUP(A:A,Gutpunkte!A:E,5,FALSE)</f>
        <v>OL</v>
      </c>
      <c r="F36" s="11"/>
      <c r="G36" s="11" t="str">
        <f>VLOOKUP(A:A,Gutpunkte!A:C,3,FALSE)</f>
        <v>Weissenburg</v>
      </c>
      <c r="H36" s="97">
        <v>95</v>
      </c>
      <c r="I36" s="97">
        <v>99</v>
      </c>
      <c r="J36" s="78">
        <f t="shared" si="0"/>
        <v>194</v>
      </c>
      <c r="K36" s="97">
        <v>88</v>
      </c>
      <c r="L36" s="97">
        <v>88</v>
      </c>
      <c r="M36" s="78">
        <f t="shared" si="1"/>
        <v>176</v>
      </c>
      <c r="N36" s="97">
        <v>92</v>
      </c>
      <c r="O36" s="97">
        <v>88</v>
      </c>
      <c r="P36" s="78">
        <f t="shared" si="2"/>
        <v>180</v>
      </c>
      <c r="Q36" s="4">
        <f t="shared" si="3"/>
        <v>550</v>
      </c>
      <c r="R36" s="85">
        <v>80</v>
      </c>
      <c r="S36" s="11">
        <f>VLOOKUP(A:A,Gutpunkte!A:Z,26,FALSE)</f>
        <v>425</v>
      </c>
      <c r="T36" s="18">
        <f t="shared" si="4"/>
        <v>505</v>
      </c>
      <c r="V36" s="6"/>
      <c r="W36" s="6"/>
      <c r="X36" s="6"/>
      <c r="Y36" s="6"/>
      <c r="Z36" s="6"/>
      <c r="AC36" s="6"/>
      <c r="AD36" s="6"/>
      <c r="AE36" s="6"/>
      <c r="AF36" s="16"/>
    </row>
    <row r="37" spans="1:32" x14ac:dyDescent="0.2">
      <c r="A37" s="84">
        <v>326</v>
      </c>
      <c r="B37" s="104">
        <v>31</v>
      </c>
      <c r="C37" s="11" t="str">
        <f>VLOOKUP(A:A,Gutpunkte!A:B,2,FALSE)</f>
        <v>Buser Jasmin</v>
      </c>
      <c r="D37" s="127">
        <f>VLOOKUP(A:A,Gutpunkte!A:D,4,FALSE)</f>
        <v>98</v>
      </c>
      <c r="E37" s="28" t="str">
        <f>VLOOKUP(A:A,Gutpunkte!A:E,5,FALSE)</f>
        <v>OL</v>
      </c>
      <c r="F37" s="11"/>
      <c r="G37" s="11" t="str">
        <f>VLOOKUP(A:A,Gutpunkte!A:C,3,FALSE)</f>
        <v>Grindelwald</v>
      </c>
      <c r="H37" s="97">
        <v>99</v>
      </c>
      <c r="I37" s="97">
        <v>95</v>
      </c>
      <c r="J37" s="78">
        <f t="shared" si="0"/>
        <v>194</v>
      </c>
      <c r="K37" s="97">
        <v>86</v>
      </c>
      <c r="L37" s="97">
        <v>90</v>
      </c>
      <c r="M37" s="78">
        <f t="shared" si="1"/>
        <v>176</v>
      </c>
      <c r="N37" s="97">
        <v>87</v>
      </c>
      <c r="O37" s="97">
        <v>92</v>
      </c>
      <c r="P37" s="78">
        <f t="shared" si="2"/>
        <v>179</v>
      </c>
      <c r="Q37" s="4">
        <f t="shared" si="3"/>
        <v>549</v>
      </c>
      <c r="R37" s="85">
        <v>80</v>
      </c>
      <c r="S37" s="11">
        <f>VLOOKUP(A:A,Gutpunkte!A:Z,26,FALSE)</f>
        <v>120</v>
      </c>
      <c r="T37" s="18">
        <f t="shared" si="4"/>
        <v>200</v>
      </c>
      <c r="V37" s="13"/>
      <c r="W37" s="14"/>
    </row>
    <row r="38" spans="1:32" x14ac:dyDescent="0.2">
      <c r="A38" s="84">
        <v>77</v>
      </c>
      <c r="B38" s="104">
        <v>32</v>
      </c>
      <c r="C38" s="11" t="str">
        <f>VLOOKUP(A:A,Gutpunkte!A:B,2,FALSE)</f>
        <v>Goetschi Thomas</v>
      </c>
      <c r="D38" s="127">
        <f>VLOOKUP(A:A,Gutpunkte!A:D,4,FALSE)</f>
        <v>72</v>
      </c>
      <c r="E38" s="28" t="str">
        <f>VLOOKUP(A:A,Gutpunkte!A:E,5,FALSE)</f>
        <v>MI</v>
      </c>
      <c r="F38" s="11"/>
      <c r="G38" s="11" t="str">
        <f>VLOOKUP(A:A,Gutpunkte!A:C,3,FALSE)</f>
        <v>Galmiz</v>
      </c>
      <c r="H38" s="97">
        <v>96</v>
      </c>
      <c r="I38" s="97">
        <v>97</v>
      </c>
      <c r="J38" s="78">
        <f t="shared" si="0"/>
        <v>193</v>
      </c>
      <c r="K38" s="97">
        <v>87</v>
      </c>
      <c r="L38" s="97">
        <v>87</v>
      </c>
      <c r="M38" s="78">
        <f t="shared" si="1"/>
        <v>174</v>
      </c>
      <c r="N38" s="97">
        <v>87</v>
      </c>
      <c r="O38" s="97">
        <v>94</v>
      </c>
      <c r="P38" s="78">
        <f t="shared" si="2"/>
        <v>181</v>
      </c>
      <c r="Q38" s="4">
        <f t="shared" si="3"/>
        <v>548</v>
      </c>
      <c r="R38" s="85">
        <v>80</v>
      </c>
      <c r="S38" s="11">
        <f>VLOOKUP(A:A,Gutpunkte!A:Z,26,FALSE)</f>
        <v>1360</v>
      </c>
      <c r="T38" s="18">
        <f t="shared" si="4"/>
        <v>1440</v>
      </c>
      <c r="AA38" s="6"/>
      <c r="AB38" s="6"/>
    </row>
    <row r="39" spans="1:32" x14ac:dyDescent="0.2">
      <c r="A39" s="84">
        <v>267</v>
      </c>
      <c r="B39" s="104">
        <v>33</v>
      </c>
      <c r="C39" s="11" t="str">
        <f>VLOOKUP(A:A,Gutpunkte!A:B,2,FALSE)</f>
        <v>Wyss Peter</v>
      </c>
      <c r="D39" s="127">
        <f>VLOOKUP(A:A,Gutpunkte!A:D,4,FALSE)</f>
        <v>64</v>
      </c>
      <c r="E39" s="28" t="str">
        <f>VLOOKUP(A:A,Gutpunkte!A:E,5,FALSE)</f>
        <v>OL</v>
      </c>
      <c r="F39" s="11"/>
      <c r="G39" s="11" t="str">
        <f>VLOOKUP(A:A,Gutpunkte!A:C,3,FALSE)</f>
        <v>Goldswil</v>
      </c>
      <c r="H39" s="97">
        <v>96</v>
      </c>
      <c r="I39" s="107">
        <v>100</v>
      </c>
      <c r="J39" s="78">
        <f t="shared" ref="J39:J65" si="5">H39+I39</f>
        <v>196</v>
      </c>
      <c r="K39" s="97">
        <v>88</v>
      </c>
      <c r="L39" s="97">
        <v>89</v>
      </c>
      <c r="M39" s="78">
        <f t="shared" ref="M39:M65" si="6">K39+L39</f>
        <v>177</v>
      </c>
      <c r="N39" s="97">
        <v>87</v>
      </c>
      <c r="O39" s="97">
        <v>88</v>
      </c>
      <c r="P39" s="78">
        <f t="shared" ref="P39:P65" si="7">N39+O39</f>
        <v>175</v>
      </c>
      <c r="Q39" s="4">
        <f t="shared" ref="Q39:Q65" si="8">J39+M39+P39</f>
        <v>548</v>
      </c>
      <c r="R39" s="85">
        <v>80</v>
      </c>
      <c r="S39" s="11">
        <f>VLOOKUP(A:A,Gutpunkte!A:Z,26,FALSE)</f>
        <v>2565</v>
      </c>
      <c r="T39" s="18">
        <f t="shared" ref="T39:T65" si="9">SUM(R39:S39)</f>
        <v>2645</v>
      </c>
      <c r="V39" s="13"/>
    </row>
    <row r="40" spans="1:32" x14ac:dyDescent="0.2">
      <c r="A40" s="84">
        <v>10</v>
      </c>
      <c r="B40" s="104">
        <v>34</v>
      </c>
      <c r="C40" s="11" t="str">
        <f>VLOOKUP(A:A,Gutpunkte!A:B,2,FALSE)</f>
        <v>Badertscher Jürg</v>
      </c>
      <c r="D40" s="127">
        <f>VLOOKUP(A:A,Gutpunkte!A:D,4,FALSE)</f>
        <v>79</v>
      </c>
      <c r="E40" s="28" t="str">
        <f>VLOOKUP(A:A,Gutpunkte!A:E,5,FALSE)</f>
        <v>EM</v>
      </c>
      <c r="F40" s="11"/>
      <c r="G40" s="11" t="str">
        <f>VLOOKUP(A:A,Gutpunkte!A:C,3,FALSE)</f>
        <v>Weiach</v>
      </c>
      <c r="H40" s="97">
        <v>96</v>
      </c>
      <c r="I40" s="97">
        <v>98</v>
      </c>
      <c r="J40" s="78">
        <f t="shared" si="5"/>
        <v>194</v>
      </c>
      <c r="K40" s="97">
        <v>84</v>
      </c>
      <c r="L40" s="97">
        <v>85</v>
      </c>
      <c r="M40" s="78">
        <f t="shared" si="6"/>
        <v>169</v>
      </c>
      <c r="N40" s="97">
        <v>93</v>
      </c>
      <c r="O40" s="97">
        <v>90</v>
      </c>
      <c r="P40" s="78">
        <f t="shared" si="7"/>
        <v>183</v>
      </c>
      <c r="Q40" s="4">
        <f t="shared" si="8"/>
        <v>546</v>
      </c>
      <c r="R40" s="85">
        <v>75</v>
      </c>
      <c r="S40" s="11">
        <f>VLOOKUP(A:A,Gutpunkte!A:Z,26,FALSE)</f>
        <v>1265</v>
      </c>
      <c r="T40" s="18">
        <f t="shared" si="9"/>
        <v>1340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16"/>
    </row>
    <row r="41" spans="1:32" x14ac:dyDescent="0.2">
      <c r="A41" s="84">
        <v>324</v>
      </c>
      <c r="B41" s="104">
        <v>35</v>
      </c>
      <c r="C41" s="11" t="str">
        <f>VLOOKUP(A:A,Gutpunkte!A:B,2,FALSE)</f>
        <v>Zahnd Raphael</v>
      </c>
      <c r="D41" s="127">
        <f>VLOOKUP(A:A,Gutpunkte!A:D,4,FALSE)</f>
        <v>95</v>
      </c>
      <c r="E41" s="28" t="str">
        <f>VLOOKUP(A:A,Gutpunkte!A:E,5,FALSE)</f>
        <v>OA</v>
      </c>
      <c r="F41" s="11"/>
      <c r="G41" s="11" t="str">
        <f>VLOOKUP(A:A,Gutpunkte!A:C,3,FALSE)</f>
        <v>Herzogenbuchsee</v>
      </c>
      <c r="H41" s="97">
        <v>97</v>
      </c>
      <c r="I41" s="97">
        <v>96</v>
      </c>
      <c r="J41" s="78">
        <f t="shared" si="5"/>
        <v>193</v>
      </c>
      <c r="K41" s="97">
        <v>84</v>
      </c>
      <c r="L41" s="97">
        <v>80</v>
      </c>
      <c r="M41" s="78">
        <f t="shared" si="6"/>
        <v>164</v>
      </c>
      <c r="N41" s="97">
        <v>94</v>
      </c>
      <c r="O41" s="97">
        <v>94</v>
      </c>
      <c r="P41" s="78">
        <f t="shared" si="7"/>
        <v>188</v>
      </c>
      <c r="Q41" s="4">
        <f t="shared" si="8"/>
        <v>545</v>
      </c>
      <c r="R41" s="85">
        <v>75</v>
      </c>
      <c r="S41" s="11">
        <f>VLOOKUP(A:A,Gutpunkte!A:Z,26,FALSE)</f>
        <v>50</v>
      </c>
      <c r="T41" s="18">
        <f t="shared" si="9"/>
        <v>125</v>
      </c>
    </row>
    <row r="42" spans="1:32" x14ac:dyDescent="0.2">
      <c r="A42" s="84">
        <v>118</v>
      </c>
      <c r="B42" s="104">
        <v>36</v>
      </c>
      <c r="C42" s="11" t="str">
        <f>VLOOKUP(A:A,Gutpunkte!A:B,2,FALSE)</f>
        <v>Kammer Markus</v>
      </c>
      <c r="D42" s="127">
        <f>VLOOKUP(A:A,Gutpunkte!A:D,4,FALSE)</f>
        <v>58</v>
      </c>
      <c r="E42" s="28" t="str">
        <f>VLOOKUP(A:A,Gutpunkte!A:E,5,FALSE)</f>
        <v>OL</v>
      </c>
      <c r="F42" s="11"/>
      <c r="G42" s="11" t="str">
        <f>VLOOKUP(A:A,Gutpunkte!A:C,3,FALSE)</f>
        <v>Wimmis</v>
      </c>
      <c r="H42" s="97">
        <v>94</v>
      </c>
      <c r="I42" s="97">
        <v>98</v>
      </c>
      <c r="J42" s="78">
        <f t="shared" si="5"/>
        <v>192</v>
      </c>
      <c r="K42" s="97">
        <v>83</v>
      </c>
      <c r="L42" s="97">
        <v>89</v>
      </c>
      <c r="M42" s="78">
        <f t="shared" si="6"/>
        <v>172</v>
      </c>
      <c r="N42" s="97">
        <v>87</v>
      </c>
      <c r="O42" s="97">
        <v>93</v>
      </c>
      <c r="P42" s="78">
        <f t="shared" si="7"/>
        <v>180</v>
      </c>
      <c r="Q42" s="4">
        <f t="shared" si="8"/>
        <v>544</v>
      </c>
      <c r="R42" s="85">
        <v>75</v>
      </c>
      <c r="S42" s="11">
        <f>VLOOKUP(A:A,Gutpunkte!A:Z,26,FALSE)</f>
        <v>1680</v>
      </c>
      <c r="T42" s="18">
        <f t="shared" si="9"/>
        <v>1755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16"/>
    </row>
    <row r="43" spans="1:32" x14ac:dyDescent="0.2">
      <c r="A43" s="84">
        <v>139</v>
      </c>
      <c r="B43" s="104">
        <v>37</v>
      </c>
      <c r="C43" s="11" t="str">
        <f>VLOOKUP(A:A,Gutpunkte!A:B,2,FALSE)</f>
        <v>Leuenberger Adrian</v>
      </c>
      <c r="D43" s="127">
        <f>VLOOKUP(A:A,Gutpunkte!A:D,4,FALSE)</f>
        <v>91</v>
      </c>
      <c r="E43" s="28" t="str">
        <f>VLOOKUP(A:A,Gutpunkte!A:E,5,FALSE)</f>
        <v>EM</v>
      </c>
      <c r="F43" s="11"/>
      <c r="G43" s="11" t="str">
        <f>VLOOKUP(A:A,Gutpunkte!A:C,3,FALSE)</f>
        <v>Huttwil</v>
      </c>
      <c r="H43" s="97">
        <v>95</v>
      </c>
      <c r="I43" s="97">
        <v>96</v>
      </c>
      <c r="J43" s="78">
        <f t="shared" si="5"/>
        <v>191</v>
      </c>
      <c r="K43" s="97">
        <v>88</v>
      </c>
      <c r="L43" s="97">
        <v>86</v>
      </c>
      <c r="M43" s="78">
        <f t="shared" si="6"/>
        <v>174</v>
      </c>
      <c r="N43" s="97">
        <v>90</v>
      </c>
      <c r="O43" s="97">
        <v>87</v>
      </c>
      <c r="P43" s="78">
        <f t="shared" si="7"/>
        <v>177</v>
      </c>
      <c r="Q43" s="4">
        <f t="shared" si="8"/>
        <v>542</v>
      </c>
      <c r="R43" s="85">
        <v>70</v>
      </c>
      <c r="S43" s="11">
        <f>VLOOKUP(A:A,Gutpunkte!A:Z,26,FALSE)</f>
        <v>535</v>
      </c>
      <c r="T43" s="18">
        <f t="shared" si="9"/>
        <v>605</v>
      </c>
    </row>
    <row r="44" spans="1:32" x14ac:dyDescent="0.2">
      <c r="A44" s="84">
        <v>177</v>
      </c>
      <c r="B44" s="104">
        <v>38</v>
      </c>
      <c r="C44" s="11" t="str">
        <f>VLOOKUP(A:A,Gutpunkte!A:B,2,FALSE)</f>
        <v>Rohrbach Fritz</v>
      </c>
      <c r="D44" s="127">
        <f>VLOOKUP(A:A,Gutpunkte!A:D,4,FALSE)</f>
        <v>67</v>
      </c>
      <c r="E44" s="28" t="str">
        <f>VLOOKUP(A:A,Gutpunkte!A:E,5,FALSE)</f>
        <v>MI</v>
      </c>
      <c r="F44" s="11"/>
      <c r="G44" s="11" t="str">
        <f>VLOOKUP(A:A,Gutpunkte!A:C,3,FALSE)</f>
        <v>Niedermuhlern</v>
      </c>
      <c r="H44" s="97">
        <v>97</v>
      </c>
      <c r="I44" s="97">
        <v>94</v>
      </c>
      <c r="J44" s="78">
        <f t="shared" si="5"/>
        <v>191</v>
      </c>
      <c r="K44" s="97">
        <v>85</v>
      </c>
      <c r="L44" s="97">
        <v>82</v>
      </c>
      <c r="M44" s="78">
        <f t="shared" si="6"/>
        <v>167</v>
      </c>
      <c r="N44" s="97">
        <v>90</v>
      </c>
      <c r="O44" s="97">
        <v>92</v>
      </c>
      <c r="P44" s="78">
        <f t="shared" si="7"/>
        <v>182</v>
      </c>
      <c r="Q44" s="4">
        <f t="shared" si="8"/>
        <v>540</v>
      </c>
      <c r="R44" s="85">
        <v>70</v>
      </c>
      <c r="S44" s="11">
        <f>VLOOKUP(A:A,Gutpunkte!A:Z,26,FALSE)</f>
        <v>420</v>
      </c>
      <c r="T44" s="18">
        <f t="shared" si="9"/>
        <v>490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16"/>
    </row>
    <row r="45" spans="1:32" x14ac:dyDescent="0.2">
      <c r="A45" s="84">
        <v>244</v>
      </c>
      <c r="B45" s="104">
        <v>39</v>
      </c>
      <c r="C45" s="11" t="str">
        <f>VLOOKUP(A:A,Gutpunkte!A:B,2,FALSE)</f>
        <v>Weber Beat</v>
      </c>
      <c r="D45" s="127">
        <f>VLOOKUP(A:A,Gutpunkte!A:D,4,FALSE)</f>
        <v>65</v>
      </c>
      <c r="E45" s="28" t="str">
        <f>VLOOKUP(A:A,Gutpunkte!A:E,5,FALSE)</f>
        <v>MI</v>
      </c>
      <c r="F45" s="11"/>
      <c r="G45" s="11" t="str">
        <f>VLOOKUP(A:A,Gutpunkte!A:C,3,FALSE)</f>
        <v>Belp</v>
      </c>
      <c r="H45" s="97">
        <v>94</v>
      </c>
      <c r="I45" s="97">
        <v>94</v>
      </c>
      <c r="J45" s="78">
        <f t="shared" si="5"/>
        <v>188</v>
      </c>
      <c r="K45" s="97">
        <v>81</v>
      </c>
      <c r="L45" s="97">
        <v>80</v>
      </c>
      <c r="M45" s="78">
        <f t="shared" si="6"/>
        <v>161</v>
      </c>
      <c r="N45" s="97">
        <v>95</v>
      </c>
      <c r="O45" s="97">
        <v>94</v>
      </c>
      <c r="P45" s="78">
        <f t="shared" si="7"/>
        <v>189</v>
      </c>
      <c r="Q45" s="4">
        <f t="shared" si="8"/>
        <v>538</v>
      </c>
      <c r="R45" s="85">
        <v>70</v>
      </c>
      <c r="S45" s="11">
        <f>VLOOKUP(A:A,Gutpunkte!A:Z,26,FALSE)</f>
        <v>2340</v>
      </c>
      <c r="T45" s="18">
        <f t="shared" si="9"/>
        <v>2410</v>
      </c>
    </row>
    <row r="46" spans="1:32" x14ac:dyDescent="0.2">
      <c r="A46" s="84">
        <v>279</v>
      </c>
      <c r="B46" s="104">
        <v>40</v>
      </c>
      <c r="C46" s="11" t="str">
        <f>VLOOKUP(A:A,Gutpunkte!A:B,2,FALSE)</f>
        <v>Zwicker Rolf</v>
      </c>
      <c r="D46" s="127">
        <f>VLOOKUP(A:A,Gutpunkte!A:D,4,FALSE)</f>
        <v>73</v>
      </c>
      <c r="E46" s="28" t="str">
        <f>VLOOKUP(A:A,Gutpunkte!A:E,5,FALSE)</f>
        <v>EM</v>
      </c>
      <c r="F46" s="11"/>
      <c r="G46" s="11" t="str">
        <f>VLOOKUP(A:A,Gutpunkte!A:C,3,FALSE)</f>
        <v>Worb</v>
      </c>
      <c r="H46" s="97">
        <v>96</v>
      </c>
      <c r="I46" s="97">
        <v>95</v>
      </c>
      <c r="J46" s="78">
        <f t="shared" si="5"/>
        <v>191</v>
      </c>
      <c r="K46" s="97">
        <v>87</v>
      </c>
      <c r="L46" s="97">
        <v>78</v>
      </c>
      <c r="M46" s="78">
        <f t="shared" si="6"/>
        <v>165</v>
      </c>
      <c r="N46" s="97">
        <v>88</v>
      </c>
      <c r="O46" s="97">
        <v>94</v>
      </c>
      <c r="P46" s="78">
        <f t="shared" si="7"/>
        <v>182</v>
      </c>
      <c r="Q46" s="4">
        <f t="shared" si="8"/>
        <v>538</v>
      </c>
      <c r="R46" s="85">
        <v>70</v>
      </c>
      <c r="S46" s="11">
        <f>VLOOKUP(A:A,Gutpunkte!A:Z,26,FALSE)</f>
        <v>1490</v>
      </c>
      <c r="T46" s="18">
        <f t="shared" si="9"/>
        <v>1560</v>
      </c>
    </row>
    <row r="47" spans="1:32" ht="12.75" x14ac:dyDescent="0.2">
      <c r="A47" s="84">
        <v>298</v>
      </c>
      <c r="B47" s="104">
        <v>41</v>
      </c>
      <c r="C47" s="11" t="str">
        <f>VLOOKUP(A:A,Gutpunkte!A:B,2,FALSE)</f>
        <v>Schwarz Marcial</v>
      </c>
      <c r="D47" s="127">
        <f>VLOOKUP(A:A,Gutpunkte!A:D,4,FALSE)</f>
        <v>82</v>
      </c>
      <c r="E47" s="28" t="str">
        <f>VLOOKUP(A:A,Gutpunkte!A:E,5,FALSE)</f>
        <v>OL</v>
      </c>
      <c r="F47" s="11"/>
      <c r="G47" s="11" t="str">
        <f>VLOOKUP(A:A,Gutpunkte!A:C,3,FALSE)</f>
        <v>Boltigen</v>
      </c>
      <c r="H47" s="97">
        <v>99</v>
      </c>
      <c r="I47" s="97">
        <v>99</v>
      </c>
      <c r="J47" s="78">
        <f t="shared" si="5"/>
        <v>198</v>
      </c>
      <c r="K47" s="97">
        <v>78</v>
      </c>
      <c r="L47" s="97">
        <v>80</v>
      </c>
      <c r="M47" s="78">
        <f t="shared" si="6"/>
        <v>158</v>
      </c>
      <c r="N47" s="97">
        <v>90</v>
      </c>
      <c r="O47" s="97">
        <v>92</v>
      </c>
      <c r="P47" s="78">
        <f t="shared" si="7"/>
        <v>182</v>
      </c>
      <c r="Q47" s="4">
        <f t="shared" si="8"/>
        <v>538</v>
      </c>
      <c r="R47" s="85">
        <v>70</v>
      </c>
      <c r="S47" s="11">
        <f>VLOOKUP(A:A,Gutpunkte!A:Z,26,FALSE)</f>
        <v>360</v>
      </c>
      <c r="T47" s="18">
        <f t="shared" si="9"/>
        <v>430</v>
      </c>
      <c r="AA47" s="120"/>
      <c r="AB47" s="63"/>
    </row>
    <row r="48" spans="1:32" x14ac:dyDescent="0.2">
      <c r="A48" s="84">
        <v>334</v>
      </c>
      <c r="B48" s="104">
        <v>42</v>
      </c>
      <c r="C48" s="11" t="str">
        <f>VLOOKUP(A:A,Gutpunkte!A:B,2,FALSE)</f>
        <v>Steinhauer Ramona</v>
      </c>
      <c r="D48" s="127">
        <f>VLOOKUP(A:A,Gutpunkte!A:D,4,FALSE)</f>
        <v>97</v>
      </c>
      <c r="E48" s="28" t="str">
        <f>VLOOKUP(A:A,Gutpunkte!A:E,5,FALSE)</f>
        <v>MI</v>
      </c>
      <c r="F48" s="11"/>
      <c r="G48" s="11" t="str">
        <f>VLOOKUP(A:A,Gutpunkte!A:C,3,FALSE)</f>
        <v>Hinterkappelen</v>
      </c>
      <c r="H48" s="106">
        <v>96</v>
      </c>
      <c r="I48" s="106">
        <v>97</v>
      </c>
      <c r="J48" s="78">
        <f t="shared" si="5"/>
        <v>193</v>
      </c>
      <c r="K48" s="106">
        <v>84</v>
      </c>
      <c r="L48" s="106">
        <v>91</v>
      </c>
      <c r="M48" s="78">
        <f t="shared" si="6"/>
        <v>175</v>
      </c>
      <c r="N48" s="106">
        <v>84</v>
      </c>
      <c r="O48" s="106">
        <v>85</v>
      </c>
      <c r="P48" s="78">
        <f t="shared" si="7"/>
        <v>169</v>
      </c>
      <c r="Q48" s="4">
        <f t="shared" si="8"/>
        <v>537</v>
      </c>
      <c r="R48" s="84">
        <v>70</v>
      </c>
      <c r="S48" s="11">
        <f>VLOOKUP(A:A,Gutpunkte!A:Z,26,FALSE)</f>
        <v>65</v>
      </c>
      <c r="T48" s="4">
        <f t="shared" si="9"/>
        <v>135</v>
      </c>
    </row>
    <row r="49" spans="1:28" x14ac:dyDescent="0.2">
      <c r="A49" s="84">
        <v>259</v>
      </c>
      <c r="B49" s="104">
        <v>43</v>
      </c>
      <c r="C49" s="11" t="str">
        <f>VLOOKUP(A:A,Gutpunkte!A:B,2,FALSE)</f>
        <v>Winkelmann Arnold</v>
      </c>
      <c r="D49" s="127">
        <f>VLOOKUP(A:A,Gutpunkte!A:D,4,FALSE)</f>
        <v>36</v>
      </c>
      <c r="E49" s="28" t="str">
        <f>VLOOKUP(A:A,Gutpunkte!A:E,5,FALSE)</f>
        <v>MI</v>
      </c>
      <c r="F49" s="11"/>
      <c r="G49" s="11" t="str">
        <f>VLOOKUP(A:A,Gutpunkte!A:C,3,FALSE)</f>
        <v>Studen</v>
      </c>
      <c r="H49" s="106">
        <v>96</v>
      </c>
      <c r="I49" s="106">
        <v>95</v>
      </c>
      <c r="J49" s="78">
        <f t="shared" si="5"/>
        <v>191</v>
      </c>
      <c r="K49" s="106">
        <v>77</v>
      </c>
      <c r="L49" s="106">
        <v>84</v>
      </c>
      <c r="M49" s="78">
        <f t="shared" si="6"/>
        <v>161</v>
      </c>
      <c r="N49" s="106">
        <v>91</v>
      </c>
      <c r="O49" s="106">
        <v>91</v>
      </c>
      <c r="P49" s="78">
        <f t="shared" si="7"/>
        <v>182</v>
      </c>
      <c r="Q49" s="4">
        <f t="shared" si="8"/>
        <v>534</v>
      </c>
      <c r="R49" s="84">
        <v>90</v>
      </c>
      <c r="S49" s="11">
        <f>VLOOKUP(A:A,Gutpunkte!A:Z,26,FALSE)</f>
        <v>3655</v>
      </c>
      <c r="T49" s="4">
        <f t="shared" si="9"/>
        <v>3745</v>
      </c>
    </row>
    <row r="50" spans="1:28" x14ac:dyDescent="0.2">
      <c r="A50" s="84">
        <v>158</v>
      </c>
      <c r="B50" s="104">
        <v>44</v>
      </c>
      <c r="C50" s="11" t="str">
        <f>VLOOKUP(A:A,Gutpunkte!A:B,2,FALSE)</f>
        <v>Molitor Rico</v>
      </c>
      <c r="D50" s="127">
        <f>VLOOKUP(A:A,Gutpunkte!A:D,4,FALSE)</f>
        <v>51</v>
      </c>
      <c r="E50" s="28" t="str">
        <f>VLOOKUP(A:A,Gutpunkte!A:E,5,FALSE)</f>
        <v>OL</v>
      </c>
      <c r="F50" s="11"/>
      <c r="G50" s="11" t="str">
        <f>VLOOKUP(A:A,Gutpunkte!A:C,3,FALSE)</f>
        <v>Wengen</v>
      </c>
      <c r="H50" s="97">
        <v>96</v>
      </c>
      <c r="I50" s="97">
        <v>100</v>
      </c>
      <c r="J50" s="78">
        <f t="shared" si="5"/>
        <v>196</v>
      </c>
      <c r="K50" s="97">
        <v>74</v>
      </c>
      <c r="L50" s="97">
        <v>78</v>
      </c>
      <c r="M50" s="78">
        <f t="shared" si="6"/>
        <v>152</v>
      </c>
      <c r="N50" s="97">
        <v>90</v>
      </c>
      <c r="O50" s="97">
        <v>95</v>
      </c>
      <c r="P50" s="78">
        <f t="shared" si="7"/>
        <v>185</v>
      </c>
      <c r="Q50" s="4">
        <f t="shared" si="8"/>
        <v>533</v>
      </c>
      <c r="R50" s="85">
        <v>70</v>
      </c>
      <c r="S50" s="11">
        <f>VLOOKUP(A:A,Gutpunkte!A:Z,26,FALSE)</f>
        <v>2570</v>
      </c>
      <c r="T50" s="18">
        <f t="shared" si="9"/>
        <v>2640</v>
      </c>
    </row>
    <row r="51" spans="1:28" x14ac:dyDescent="0.2">
      <c r="A51" s="84">
        <v>189</v>
      </c>
      <c r="B51" s="104">
        <v>45</v>
      </c>
      <c r="C51" s="11" t="str">
        <f>VLOOKUP(A:A,Gutpunkte!A:B,2,FALSE)</f>
        <v>Sarbach Erich</v>
      </c>
      <c r="D51" s="127">
        <f>VLOOKUP(A:A,Gutpunkte!A:D,4,FALSE)</f>
        <v>52</v>
      </c>
      <c r="E51" s="28" t="str">
        <f>VLOOKUP(A:A,Gutpunkte!A:E,5,FALSE)</f>
        <v>OL</v>
      </c>
      <c r="F51" s="11"/>
      <c r="G51" s="11" t="str">
        <f>VLOOKUP(A:A,Gutpunkte!A:C,3,FALSE)</f>
        <v>Hondrich</v>
      </c>
      <c r="H51" s="106">
        <v>96</v>
      </c>
      <c r="I51" s="106">
        <v>92</v>
      </c>
      <c r="J51" s="78">
        <f t="shared" si="5"/>
        <v>188</v>
      </c>
      <c r="K51" s="106">
        <v>82</v>
      </c>
      <c r="L51" s="106">
        <v>82</v>
      </c>
      <c r="M51" s="78">
        <f t="shared" si="6"/>
        <v>164</v>
      </c>
      <c r="N51" s="106">
        <v>93</v>
      </c>
      <c r="O51" s="106">
        <v>87</v>
      </c>
      <c r="P51" s="78">
        <f t="shared" si="7"/>
        <v>180</v>
      </c>
      <c r="Q51" s="4">
        <f t="shared" si="8"/>
        <v>532</v>
      </c>
      <c r="R51" s="84">
        <v>70</v>
      </c>
      <c r="S51" s="11">
        <f>VLOOKUP(A:A,Gutpunkte!A:Z,26,FALSE)</f>
        <v>3100</v>
      </c>
      <c r="T51" s="4">
        <f t="shared" si="9"/>
        <v>3170</v>
      </c>
    </row>
    <row r="52" spans="1:28" x14ac:dyDescent="0.2">
      <c r="A52" s="84">
        <v>255</v>
      </c>
      <c r="B52" s="104">
        <v>46</v>
      </c>
      <c r="C52" s="11" t="str">
        <f>VLOOKUP(A:A,Gutpunkte!A:B,2,FALSE)</f>
        <v>Willener Hans-Ruedi</v>
      </c>
      <c r="D52" s="127">
        <f>VLOOKUP(A:A,Gutpunkte!A:D,4,FALSE)</f>
        <v>66</v>
      </c>
      <c r="E52" s="28" t="str">
        <f>VLOOKUP(A:A,Gutpunkte!A:E,5,FALSE)</f>
        <v>OL</v>
      </c>
      <c r="F52" s="11"/>
      <c r="G52" s="11" t="str">
        <f>VLOOKUP(A:A,Gutpunkte!A:C,3,FALSE)</f>
        <v>Ringoldswil</v>
      </c>
      <c r="H52" s="97">
        <v>95</v>
      </c>
      <c r="I52" s="97">
        <v>97</v>
      </c>
      <c r="J52" s="78">
        <f t="shared" si="5"/>
        <v>192</v>
      </c>
      <c r="K52" s="97">
        <v>78</v>
      </c>
      <c r="L52" s="97">
        <v>78</v>
      </c>
      <c r="M52" s="78">
        <f t="shared" si="6"/>
        <v>156</v>
      </c>
      <c r="N52" s="97">
        <v>92</v>
      </c>
      <c r="O52" s="97">
        <v>89</v>
      </c>
      <c r="P52" s="78">
        <f t="shared" si="7"/>
        <v>181</v>
      </c>
      <c r="Q52" s="4">
        <f t="shared" si="8"/>
        <v>529</v>
      </c>
      <c r="R52" s="85">
        <v>60</v>
      </c>
      <c r="S52" s="11">
        <f>VLOOKUP(A:A,Gutpunkte!A:Z,26,FALSE)</f>
        <v>1640</v>
      </c>
      <c r="T52" s="18">
        <f t="shared" si="9"/>
        <v>1700</v>
      </c>
    </row>
    <row r="53" spans="1:28" x14ac:dyDescent="0.2">
      <c r="A53" s="84">
        <v>155</v>
      </c>
      <c r="B53" s="104">
        <v>47</v>
      </c>
      <c r="C53" s="11" t="str">
        <f>VLOOKUP(A:A,Gutpunkte!A:B,2,FALSE)</f>
        <v>Michel Thomas</v>
      </c>
      <c r="D53" s="127">
        <f>VLOOKUP(A:A,Gutpunkte!A:D,4,FALSE)</f>
        <v>82</v>
      </c>
      <c r="E53" s="28" t="str">
        <f>VLOOKUP(A:A,Gutpunkte!A:E,5,FALSE)</f>
        <v>OA</v>
      </c>
      <c r="F53" s="11"/>
      <c r="G53" s="11" t="str">
        <f>VLOOKUP(A:A,Gutpunkte!A:C,3,FALSE)</f>
        <v>Ersigen</v>
      </c>
      <c r="H53" s="97">
        <v>95</v>
      </c>
      <c r="I53" s="97">
        <v>92</v>
      </c>
      <c r="J53" s="78">
        <f t="shared" si="5"/>
        <v>187</v>
      </c>
      <c r="K53" s="97">
        <v>74</v>
      </c>
      <c r="L53" s="97">
        <v>89</v>
      </c>
      <c r="M53" s="78">
        <f t="shared" si="6"/>
        <v>163</v>
      </c>
      <c r="N53" s="97">
        <v>91</v>
      </c>
      <c r="O53" s="97">
        <v>86</v>
      </c>
      <c r="P53" s="78">
        <f t="shared" si="7"/>
        <v>177</v>
      </c>
      <c r="Q53" s="4">
        <f t="shared" si="8"/>
        <v>527</v>
      </c>
      <c r="R53" s="85">
        <v>60</v>
      </c>
      <c r="S53" s="11">
        <f>VLOOKUP(A:A,Gutpunkte!A:Z,26,FALSE)</f>
        <v>865</v>
      </c>
      <c r="T53" s="18">
        <f t="shared" si="9"/>
        <v>925</v>
      </c>
      <c r="AA53" s="6"/>
      <c r="AB53" s="6"/>
    </row>
    <row r="54" spans="1:28" x14ac:dyDescent="0.2">
      <c r="A54" s="84">
        <v>315</v>
      </c>
      <c r="B54" s="104">
        <v>48</v>
      </c>
      <c r="C54" s="11" t="str">
        <f>VLOOKUP(A:A,Gutpunkte!A:B,2,FALSE)</f>
        <v>Baumann Christoph</v>
      </c>
      <c r="D54" s="127">
        <f>VLOOKUP(A:A,Gutpunkte!A:D,4,FALSE)</f>
        <v>91</v>
      </c>
      <c r="E54" s="28" t="str">
        <f>VLOOKUP(A:A,Gutpunkte!A:E,5,FALSE)</f>
        <v>EM</v>
      </c>
      <c r="F54" s="11"/>
      <c r="G54" s="11" t="str">
        <f>VLOOKUP(A:A,Gutpunkte!A:C,3,FALSE)</f>
        <v>Huttwil</v>
      </c>
      <c r="H54" s="97">
        <v>92</v>
      </c>
      <c r="I54" s="97">
        <v>94</v>
      </c>
      <c r="J54" s="78">
        <f t="shared" si="5"/>
        <v>186</v>
      </c>
      <c r="K54" s="97">
        <v>84</v>
      </c>
      <c r="L54" s="97">
        <v>80</v>
      </c>
      <c r="M54" s="78">
        <f t="shared" si="6"/>
        <v>164</v>
      </c>
      <c r="N54" s="97">
        <v>88</v>
      </c>
      <c r="O54" s="97">
        <v>86</v>
      </c>
      <c r="P54" s="78">
        <f t="shared" si="7"/>
        <v>174</v>
      </c>
      <c r="Q54" s="4">
        <f t="shared" si="8"/>
        <v>524</v>
      </c>
      <c r="R54" s="85">
        <v>55</v>
      </c>
      <c r="S54" s="11">
        <f>VLOOKUP(A:A,Gutpunkte!A:Z,26,FALSE)</f>
        <v>165</v>
      </c>
      <c r="T54" s="18">
        <f t="shared" si="9"/>
        <v>220</v>
      </c>
    </row>
    <row r="55" spans="1:28" x14ac:dyDescent="0.2">
      <c r="A55" s="84">
        <v>91</v>
      </c>
      <c r="B55" s="104">
        <v>49</v>
      </c>
      <c r="C55" s="11" t="str">
        <f>VLOOKUP(A:A,Gutpunkte!A:B,2,FALSE)</f>
        <v>Hadorn Fritz</v>
      </c>
      <c r="D55" s="127">
        <f>VLOOKUP(A:A,Gutpunkte!A:D,4,FALSE)</f>
        <v>51</v>
      </c>
      <c r="E55" s="28" t="str">
        <f>VLOOKUP(A:A,Gutpunkte!A:E,5,FALSE)</f>
        <v>MI</v>
      </c>
      <c r="F55" s="11"/>
      <c r="G55" s="11" t="str">
        <f>VLOOKUP(A:A,Gutpunkte!A:C,3,FALSE)</f>
        <v>Gurzelen</v>
      </c>
      <c r="H55" s="97">
        <v>93</v>
      </c>
      <c r="I55" s="97">
        <v>89</v>
      </c>
      <c r="J55" s="78">
        <f t="shared" si="5"/>
        <v>182</v>
      </c>
      <c r="K55" s="97">
        <v>83</v>
      </c>
      <c r="L55" s="97">
        <v>81</v>
      </c>
      <c r="M55" s="78">
        <f t="shared" si="6"/>
        <v>164</v>
      </c>
      <c r="N55" s="97">
        <v>84</v>
      </c>
      <c r="O55" s="97">
        <v>88</v>
      </c>
      <c r="P55" s="78">
        <f t="shared" si="7"/>
        <v>172</v>
      </c>
      <c r="Q55" s="4">
        <f t="shared" si="8"/>
        <v>518</v>
      </c>
      <c r="R55" s="85">
        <v>60</v>
      </c>
      <c r="S55" s="11">
        <f>VLOOKUP(A:A,Gutpunkte!A:Z,26,FALSE)</f>
        <v>1130</v>
      </c>
      <c r="T55" s="18">
        <f t="shared" si="9"/>
        <v>1190</v>
      </c>
    </row>
    <row r="56" spans="1:28" x14ac:dyDescent="0.2">
      <c r="A56" s="84">
        <v>116</v>
      </c>
      <c r="B56" s="104">
        <v>50</v>
      </c>
      <c r="C56" s="11" t="str">
        <f>VLOOKUP(A:A,Gutpunkte!A:B,2,FALSE)</f>
        <v>Juon Ignaz</v>
      </c>
      <c r="D56" s="127">
        <f>VLOOKUP(A:A,Gutpunkte!A:D,4,FALSE)</f>
        <v>57</v>
      </c>
      <c r="E56" s="28" t="str">
        <f>VLOOKUP(A:A,Gutpunkte!A:E,5,FALSE)</f>
        <v>EM</v>
      </c>
      <c r="F56" s="11"/>
      <c r="G56" s="11" t="str">
        <f>VLOOKUP(A:A,Gutpunkte!A:C,3,FALSE)</f>
        <v>Solothurn</v>
      </c>
      <c r="H56" s="97">
        <v>89</v>
      </c>
      <c r="I56" s="97">
        <v>91</v>
      </c>
      <c r="J56" s="78">
        <f t="shared" si="5"/>
        <v>180</v>
      </c>
      <c r="K56" s="97">
        <v>78</v>
      </c>
      <c r="L56" s="97">
        <v>83</v>
      </c>
      <c r="M56" s="78">
        <f t="shared" si="6"/>
        <v>161</v>
      </c>
      <c r="N56" s="97">
        <v>83</v>
      </c>
      <c r="O56" s="97">
        <v>93</v>
      </c>
      <c r="P56" s="78">
        <f t="shared" si="7"/>
        <v>176</v>
      </c>
      <c r="Q56" s="4">
        <f t="shared" si="8"/>
        <v>517</v>
      </c>
      <c r="R56" s="85">
        <v>50</v>
      </c>
      <c r="S56" s="11">
        <f>VLOOKUP(A:A,Gutpunkte!A:Z,26,FALSE)</f>
        <v>1030</v>
      </c>
      <c r="T56" s="18">
        <f t="shared" si="9"/>
        <v>1080</v>
      </c>
      <c r="V56" s="4"/>
    </row>
    <row r="57" spans="1:28" x14ac:dyDescent="0.2">
      <c r="A57" s="84">
        <v>341</v>
      </c>
      <c r="B57" s="104">
        <v>51</v>
      </c>
      <c r="C57" s="11" t="str">
        <f>VLOOKUP(A:A,Gutpunkte!A:B,2,FALSE)</f>
        <v>Fuhrer Reto</v>
      </c>
      <c r="D57" s="127">
        <f>VLOOKUP(A:A,Gutpunkte!A:D,4,FALSE)</f>
        <v>96</v>
      </c>
      <c r="E57" s="28" t="str">
        <f>VLOOKUP(A:A,Gutpunkte!A:E,5,FALSE)</f>
        <v>OA</v>
      </c>
      <c r="F57" s="11"/>
      <c r="G57" s="11" t="str">
        <f>VLOOKUP(A:A,Gutpunkte!A:C,3,FALSE)</f>
        <v>Kleindietwil</v>
      </c>
      <c r="H57" s="106">
        <v>95</v>
      </c>
      <c r="I57" s="106">
        <v>96</v>
      </c>
      <c r="J57" s="78">
        <f t="shared" si="5"/>
        <v>191</v>
      </c>
      <c r="K57" s="106">
        <v>76</v>
      </c>
      <c r="L57" s="106">
        <v>84</v>
      </c>
      <c r="M57" s="78">
        <f t="shared" si="6"/>
        <v>160</v>
      </c>
      <c r="N57" s="106">
        <v>82</v>
      </c>
      <c r="O57" s="106">
        <v>83</v>
      </c>
      <c r="P57" s="78">
        <f t="shared" si="7"/>
        <v>165</v>
      </c>
      <c r="Q57" s="4">
        <f t="shared" si="8"/>
        <v>516</v>
      </c>
      <c r="R57" s="84">
        <v>45</v>
      </c>
      <c r="S57" s="11">
        <f>VLOOKUP(A:A,Gutpunkte!A:Z,26,FALSE)</f>
        <v>65</v>
      </c>
      <c r="T57" s="4">
        <f t="shared" si="9"/>
        <v>110</v>
      </c>
    </row>
    <row r="58" spans="1:28" x14ac:dyDescent="0.2">
      <c r="A58" s="84">
        <v>339</v>
      </c>
      <c r="B58" s="104">
        <v>52</v>
      </c>
      <c r="C58" s="11" t="str">
        <f>VLOOKUP(A:A,Gutpunkte!A:B,2,FALSE)</f>
        <v>Criblez Frédéric</v>
      </c>
      <c r="D58" s="127">
        <f>VLOOKUP(A:A,Gutpunkte!A:D,4,FALSE)</f>
        <v>90</v>
      </c>
      <c r="E58" s="28" t="str">
        <f>VLOOKUP(A:A,Gutpunkte!A:E,5,FALSE)</f>
        <v>BJ</v>
      </c>
      <c r="F58" s="11"/>
      <c r="G58" s="11" t="str">
        <f>VLOOKUP(A:A,Gutpunkte!A:C,3,FALSE)</f>
        <v>Saicourt</v>
      </c>
      <c r="H58" s="106">
        <v>96</v>
      </c>
      <c r="I58" s="106">
        <v>95</v>
      </c>
      <c r="J58" s="78">
        <f t="shared" si="5"/>
        <v>191</v>
      </c>
      <c r="K58" s="106">
        <v>80</v>
      </c>
      <c r="L58" s="106">
        <v>78</v>
      </c>
      <c r="M58" s="78">
        <f t="shared" si="6"/>
        <v>158</v>
      </c>
      <c r="N58" s="106">
        <v>79</v>
      </c>
      <c r="O58" s="106">
        <v>85</v>
      </c>
      <c r="P58" s="78">
        <f t="shared" si="7"/>
        <v>164</v>
      </c>
      <c r="Q58" s="4">
        <f t="shared" si="8"/>
        <v>513</v>
      </c>
      <c r="R58" s="84">
        <v>45</v>
      </c>
      <c r="S58" s="11">
        <f>VLOOKUP(A:A,Gutpunkte!A:Z,26,FALSE)</f>
        <v>35</v>
      </c>
      <c r="T58" s="4">
        <f t="shared" si="9"/>
        <v>80</v>
      </c>
    </row>
    <row r="59" spans="1:28" x14ac:dyDescent="0.2">
      <c r="A59" s="84">
        <v>35</v>
      </c>
      <c r="B59" s="104">
        <v>53</v>
      </c>
      <c r="C59" s="11" t="str">
        <f>VLOOKUP(A:A,Gutpunkte!A:B,2,FALSE)</f>
        <v>Buchmeier Edi</v>
      </c>
      <c r="D59" s="127">
        <f>VLOOKUP(A:A,Gutpunkte!A:D,4,FALSE)</f>
        <v>54</v>
      </c>
      <c r="E59" s="28" t="str">
        <f>VLOOKUP(A:A,Gutpunkte!A:E,5,FALSE)</f>
        <v>OA</v>
      </c>
      <c r="F59" s="11"/>
      <c r="G59" s="11" t="str">
        <f>VLOOKUP(A:A,Gutpunkte!A:C,3,FALSE)</f>
        <v>Herzogenbuchsee</v>
      </c>
      <c r="H59" s="106">
        <v>94</v>
      </c>
      <c r="I59" s="106">
        <v>95</v>
      </c>
      <c r="J59" s="78">
        <f t="shared" si="5"/>
        <v>189</v>
      </c>
      <c r="K59" s="106">
        <v>71</v>
      </c>
      <c r="L59" s="106">
        <v>71</v>
      </c>
      <c r="M59" s="78">
        <f t="shared" si="6"/>
        <v>142</v>
      </c>
      <c r="N59" s="106">
        <v>94</v>
      </c>
      <c r="O59" s="106">
        <v>83</v>
      </c>
      <c r="P59" s="78">
        <f t="shared" si="7"/>
        <v>177</v>
      </c>
      <c r="Q59" s="4">
        <f t="shared" si="8"/>
        <v>508</v>
      </c>
      <c r="R59" s="84">
        <v>45</v>
      </c>
      <c r="S59" s="11">
        <f>VLOOKUP(A:A,Gutpunkte!A:Z,26,FALSE)</f>
        <v>270</v>
      </c>
      <c r="T59" s="4">
        <f t="shared" si="9"/>
        <v>315</v>
      </c>
    </row>
    <row r="60" spans="1:28" x14ac:dyDescent="0.2">
      <c r="A60" s="84">
        <v>343</v>
      </c>
      <c r="B60" s="104">
        <v>54</v>
      </c>
      <c r="C60" s="11" t="str">
        <f>VLOOKUP(A:A,Gutpunkte!A:B,2,FALSE)</f>
        <v>Flury Kristina</v>
      </c>
      <c r="D60" s="127">
        <f>VLOOKUP(A:A,Gutpunkte!A:D,4,FALSE)</f>
        <v>99</v>
      </c>
      <c r="E60" s="28" t="str">
        <f>VLOOKUP(A:A,Gutpunkte!A:E,5,FALSE)</f>
        <v>OA</v>
      </c>
      <c r="F60" s="11"/>
      <c r="G60" s="11" t="str">
        <f>VLOOKUP(A:A,Gutpunkte!A:C,3,FALSE)</f>
        <v>Wangen a.A.</v>
      </c>
      <c r="H60" s="97">
        <v>93</v>
      </c>
      <c r="I60" s="97">
        <v>94</v>
      </c>
      <c r="J60" s="78">
        <f t="shared" si="5"/>
        <v>187</v>
      </c>
      <c r="K60" s="97">
        <v>85</v>
      </c>
      <c r="L60" s="97">
        <v>79</v>
      </c>
      <c r="M60" s="78">
        <f t="shared" si="6"/>
        <v>164</v>
      </c>
      <c r="N60" s="97">
        <v>76</v>
      </c>
      <c r="O60" s="97">
        <v>81</v>
      </c>
      <c r="P60" s="78">
        <f t="shared" si="7"/>
        <v>157</v>
      </c>
      <c r="Q60" s="4">
        <f t="shared" si="8"/>
        <v>508</v>
      </c>
      <c r="R60" s="85">
        <v>40</v>
      </c>
      <c r="S60" s="11">
        <f>VLOOKUP(A:A,Gutpunkte!A:Z,26,FALSE)</f>
        <v>0</v>
      </c>
      <c r="T60" s="18">
        <f t="shared" si="9"/>
        <v>40</v>
      </c>
      <c r="V60" s="4"/>
    </row>
    <row r="61" spans="1:28" x14ac:dyDescent="0.2">
      <c r="A61" s="84">
        <v>314</v>
      </c>
      <c r="B61" s="104">
        <v>55</v>
      </c>
      <c r="C61" s="11" t="str">
        <f>VLOOKUP(A:A,Gutpunkte!A:B,2,FALSE)</f>
        <v>Burkhalter Robert</v>
      </c>
      <c r="D61" s="127">
        <f>VLOOKUP(A:A,Gutpunkte!A:D,4,FALSE)</f>
        <v>71</v>
      </c>
      <c r="E61" s="28" t="str">
        <f>VLOOKUP(A:A,Gutpunkte!A:E,5,FALSE)</f>
        <v>EM</v>
      </c>
      <c r="F61" s="11"/>
      <c r="G61" s="11" t="str">
        <f>VLOOKUP(A:A,Gutpunkte!A:C,3,FALSE)</f>
        <v>Wasen i. E.</v>
      </c>
      <c r="H61" s="97">
        <v>96</v>
      </c>
      <c r="I61" s="97">
        <v>97</v>
      </c>
      <c r="J61" s="78">
        <f t="shared" si="5"/>
        <v>193</v>
      </c>
      <c r="K61" s="97">
        <v>59</v>
      </c>
      <c r="L61" s="97">
        <v>66</v>
      </c>
      <c r="M61" s="78">
        <f t="shared" si="6"/>
        <v>125</v>
      </c>
      <c r="N61" s="97">
        <v>91</v>
      </c>
      <c r="O61" s="97">
        <v>92</v>
      </c>
      <c r="P61" s="78">
        <f t="shared" si="7"/>
        <v>183</v>
      </c>
      <c r="Q61" s="4">
        <f t="shared" si="8"/>
        <v>501</v>
      </c>
      <c r="R61" s="85">
        <v>35</v>
      </c>
      <c r="S61" s="11">
        <f>VLOOKUP(A:A,Gutpunkte!A:Z,26,FALSE)</f>
        <v>50</v>
      </c>
      <c r="T61" s="18">
        <f t="shared" si="9"/>
        <v>85</v>
      </c>
    </row>
    <row r="62" spans="1:28" x14ac:dyDescent="0.2">
      <c r="A62" s="84">
        <v>42</v>
      </c>
      <c r="B62" s="104">
        <v>56</v>
      </c>
      <c r="C62" s="11" t="str">
        <f>VLOOKUP(A:A,Gutpunkte!A:B,2,FALSE)</f>
        <v>Carrel Jean-Francois</v>
      </c>
      <c r="D62" s="127">
        <f>VLOOKUP(A:A,Gutpunkte!A:D,4,FALSE)</f>
        <v>66</v>
      </c>
      <c r="E62" s="28" t="str">
        <f>VLOOKUP(A:A,Gutpunkte!A:E,5,FALSE)</f>
        <v>BJ</v>
      </c>
      <c r="F62" s="11"/>
      <c r="G62" s="11" t="str">
        <f>VLOOKUP(A:A,Gutpunkte!A:C,3,FALSE)</f>
        <v>Diesse</v>
      </c>
      <c r="H62" s="106">
        <v>94</v>
      </c>
      <c r="I62" s="106">
        <v>92</v>
      </c>
      <c r="J62" s="78">
        <f t="shared" si="5"/>
        <v>186</v>
      </c>
      <c r="K62" s="106">
        <v>67</v>
      </c>
      <c r="L62" s="106">
        <v>75</v>
      </c>
      <c r="M62" s="78">
        <f t="shared" si="6"/>
        <v>142</v>
      </c>
      <c r="N62" s="106">
        <v>80</v>
      </c>
      <c r="O62" s="106">
        <v>88</v>
      </c>
      <c r="P62" s="78">
        <f t="shared" si="7"/>
        <v>168</v>
      </c>
      <c r="Q62" s="4">
        <f t="shared" si="8"/>
        <v>496</v>
      </c>
      <c r="R62" s="84">
        <v>30</v>
      </c>
      <c r="S62" s="11">
        <f>VLOOKUP(A:A,Gutpunkte!A:Z,26,FALSE)</f>
        <v>425</v>
      </c>
      <c r="T62" s="4">
        <f t="shared" si="9"/>
        <v>455</v>
      </c>
    </row>
    <row r="63" spans="1:28" x14ac:dyDescent="0.2">
      <c r="A63" s="84">
        <v>344</v>
      </c>
      <c r="B63" s="104">
        <v>57</v>
      </c>
      <c r="C63" s="11" t="str">
        <f>VLOOKUP(A:A,Gutpunkte!A:B,2,FALSE)</f>
        <v>Capuzzello Selina</v>
      </c>
      <c r="D63" s="127">
        <f>VLOOKUP(A:A,Gutpunkte!A:D,4,FALSE)</f>
        <v>0</v>
      </c>
      <c r="E63" s="28" t="str">
        <f>VLOOKUP(A:A,Gutpunkte!A:E,5,FALSE)</f>
        <v>OA</v>
      </c>
      <c r="F63" s="11"/>
      <c r="G63" s="11" t="str">
        <f>VLOOKUP(A:A,Gutpunkte!A:C,3,FALSE)</f>
        <v>Subigen</v>
      </c>
      <c r="H63" s="106">
        <v>94</v>
      </c>
      <c r="I63" s="106">
        <v>91</v>
      </c>
      <c r="J63" s="78">
        <f t="shared" si="5"/>
        <v>185</v>
      </c>
      <c r="K63" s="106">
        <v>72</v>
      </c>
      <c r="L63" s="106">
        <v>81</v>
      </c>
      <c r="M63" s="78">
        <f t="shared" si="6"/>
        <v>153</v>
      </c>
      <c r="N63" s="106">
        <v>75</v>
      </c>
      <c r="O63" s="106">
        <v>83</v>
      </c>
      <c r="P63" s="78">
        <f t="shared" si="7"/>
        <v>158</v>
      </c>
      <c r="Q63" s="4">
        <f t="shared" si="8"/>
        <v>496</v>
      </c>
      <c r="R63" s="84">
        <v>30</v>
      </c>
      <c r="S63" s="11">
        <f>VLOOKUP(A:A,Gutpunkte!A:Z,26,FALSE)</f>
        <v>0</v>
      </c>
      <c r="T63" s="4">
        <f t="shared" si="9"/>
        <v>30</v>
      </c>
    </row>
    <row r="64" spans="1:28" x14ac:dyDescent="0.2">
      <c r="A64" s="84">
        <v>46</v>
      </c>
      <c r="B64" s="104">
        <v>58</v>
      </c>
      <c r="C64" s="11" t="str">
        <f>VLOOKUP(A:A,Gutpunkte!A:B,2,FALSE)</f>
        <v>Dänzer Hermann</v>
      </c>
      <c r="D64" s="127">
        <f>VLOOKUP(A:A,Gutpunkte!A:D,4,FALSE)</f>
        <v>48</v>
      </c>
      <c r="E64" s="28" t="str">
        <f>VLOOKUP(A:A,Gutpunkte!A:E,5,FALSE)</f>
        <v>OL</v>
      </c>
      <c r="F64" s="11"/>
      <c r="G64" s="11" t="str">
        <f>VLOOKUP(A:A,Gutpunkte!A:C,3,FALSE)</f>
        <v>Boltigen</v>
      </c>
      <c r="H64" s="97">
        <v>98</v>
      </c>
      <c r="I64" s="97">
        <v>96</v>
      </c>
      <c r="J64" s="78">
        <f t="shared" si="5"/>
        <v>194</v>
      </c>
      <c r="K64" s="97">
        <v>43</v>
      </c>
      <c r="L64" s="97">
        <v>56</v>
      </c>
      <c r="M64" s="78">
        <f t="shared" si="6"/>
        <v>99</v>
      </c>
      <c r="N64" s="97">
        <v>83</v>
      </c>
      <c r="O64" s="97">
        <v>85</v>
      </c>
      <c r="P64" s="78">
        <f t="shared" si="7"/>
        <v>168</v>
      </c>
      <c r="Q64" s="4">
        <f t="shared" si="8"/>
        <v>461</v>
      </c>
      <c r="R64" s="85">
        <v>5</v>
      </c>
      <c r="S64" s="11">
        <f>VLOOKUP(A:A,Gutpunkte!A:Z,26,FALSE)</f>
        <v>2025</v>
      </c>
      <c r="T64" s="18">
        <f t="shared" si="9"/>
        <v>2030</v>
      </c>
      <c r="AA64" s="6"/>
      <c r="AB64" s="6"/>
    </row>
    <row r="65" spans="1:20" x14ac:dyDescent="0.2">
      <c r="A65" s="84">
        <v>345</v>
      </c>
      <c r="B65" s="104">
        <v>59</v>
      </c>
      <c r="C65" s="11" t="str">
        <f>VLOOKUP(A:A,Gutpunkte!A:B,2,FALSE)</f>
        <v>Criblez Dave</v>
      </c>
      <c r="D65" s="127">
        <f>VLOOKUP(A:A,Gutpunkte!A:D,4,FALSE)</f>
        <v>97</v>
      </c>
      <c r="E65" s="28" t="str">
        <f>VLOOKUP(A:A,Gutpunkte!A:E,5,FALSE)</f>
        <v>BJ</v>
      </c>
      <c r="F65" s="11"/>
      <c r="G65" s="11" t="str">
        <f>VLOOKUP(A:A,Gutpunkte!A:C,3,FALSE)</f>
        <v>Saicourt</v>
      </c>
      <c r="H65" s="106">
        <v>98</v>
      </c>
      <c r="I65" s="106">
        <v>94</v>
      </c>
      <c r="J65" s="78">
        <f t="shared" si="5"/>
        <v>192</v>
      </c>
      <c r="K65" s="106">
        <v>32</v>
      </c>
      <c r="L65" s="106">
        <v>31</v>
      </c>
      <c r="M65" s="78">
        <f t="shared" si="6"/>
        <v>63</v>
      </c>
      <c r="N65" s="106">
        <v>83</v>
      </c>
      <c r="O65" s="106">
        <v>75</v>
      </c>
      <c r="P65" s="78">
        <f t="shared" si="7"/>
        <v>158</v>
      </c>
      <c r="Q65" s="4">
        <f t="shared" si="8"/>
        <v>413</v>
      </c>
      <c r="R65" s="84">
        <v>0</v>
      </c>
      <c r="S65" s="11">
        <f>VLOOKUP(A:A,Gutpunkte!A:Z,26,FALSE)</f>
        <v>0</v>
      </c>
      <c r="T65" s="4">
        <f t="shared" si="9"/>
        <v>0</v>
      </c>
    </row>
  </sheetData>
  <sheetProtection selectLockedCells="1"/>
  <sortState ref="A7:AF65">
    <sortCondition descending="1" ref="Q7:Q65"/>
    <sortCondition descending="1" ref="O7:O65"/>
    <sortCondition descending="1" ref="N7:N65"/>
    <sortCondition descending="1" ref="L7:L65"/>
    <sortCondition descending="1" ref="K7:K65"/>
    <sortCondition descending="1" ref="I7:I65"/>
    <sortCondition descending="1" ref="H7:H65"/>
  </sortState>
  <mergeCells count="2">
    <mergeCell ref="R5:T5"/>
    <mergeCell ref="G2:N2"/>
  </mergeCells>
  <phoneticPr fontId="0" type="noConversion"/>
  <pageMargins left="7.874015748031496E-2" right="7.874015748031496E-2" top="0.43307086614173229" bottom="1.2598425196850394" header="0.19685039370078741" footer="0.31496062992125984"/>
  <pageSetup paperSize="9" scale="93" orientation="portrait" r:id="rId1"/>
  <headerFooter alignWithMargins="0">
    <oddFooter>&amp;L&amp;G&amp;C&amp;"Arial,Fett"&amp;12Hauptsponsoren&amp;R&amp;G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opLeftCell="A43" workbookViewId="0">
      <selection activeCell="G29" sqref="G29"/>
    </sheetView>
  </sheetViews>
  <sheetFormatPr baseColWidth="10" defaultRowHeight="12.75" x14ac:dyDescent="0.2"/>
  <cols>
    <col min="1" max="1" width="4.28515625" style="1" customWidth="1"/>
    <col min="2" max="2" width="7.140625" customWidth="1"/>
    <col min="3" max="3" width="19.42578125" customWidth="1"/>
    <col min="4" max="4" width="3.140625" style="129" customWidth="1"/>
    <col min="5" max="5" width="4.140625" customWidth="1"/>
    <col min="6" max="6" width="3" customWidth="1"/>
    <col min="7" max="7" width="15.7109375" customWidth="1"/>
    <col min="8" max="9" width="3.7109375" style="21" customWidth="1"/>
    <col min="10" max="10" width="3.7109375" style="4" customWidth="1"/>
    <col min="11" max="12" width="3.7109375" style="21" customWidth="1"/>
    <col min="13" max="13" width="3.7109375" style="4" customWidth="1"/>
    <col min="14" max="15" width="3.7109375" style="21" customWidth="1"/>
    <col min="16" max="16" width="3.7109375" style="4" customWidth="1"/>
    <col min="17" max="17" width="6.5703125" customWidth="1"/>
    <col min="18" max="18" width="3.85546875" customWidth="1"/>
    <col min="19" max="19" width="7.85546875" style="15" customWidth="1"/>
  </cols>
  <sheetData>
    <row r="1" spans="1:24" ht="30.75" customHeight="1" x14ac:dyDescent="0.2"/>
    <row r="2" spans="1:24" ht="18" x14ac:dyDescent="0.25">
      <c r="B2" s="162" t="s">
        <v>466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24" ht="18" x14ac:dyDescent="0.25">
      <c r="B3" s="162" t="s">
        <v>467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6" spans="1:24" ht="18" x14ac:dyDescent="0.25">
      <c r="B6" s="162" t="s">
        <v>63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9" spans="1:24" s="9" customFormat="1" ht="15.75" x14ac:dyDescent="0.25">
      <c r="A9" s="95"/>
      <c r="B9" s="9" t="s">
        <v>0</v>
      </c>
      <c r="C9" s="9" t="s">
        <v>3</v>
      </c>
      <c r="D9" s="130"/>
      <c r="E9" s="9" t="s">
        <v>76</v>
      </c>
      <c r="H9" s="21"/>
      <c r="I9" s="21"/>
      <c r="J9" s="4"/>
      <c r="K9" s="21"/>
      <c r="L9" s="21"/>
      <c r="M9" s="4"/>
      <c r="N9" s="21"/>
      <c r="O9" s="21"/>
      <c r="P9" s="4"/>
      <c r="S9" s="87"/>
    </row>
    <row r="10" spans="1:24" s="9" customFormat="1" ht="15.75" x14ac:dyDescent="0.25">
      <c r="A10" s="95"/>
      <c r="D10" s="130"/>
      <c r="H10" s="21"/>
      <c r="I10" s="21"/>
      <c r="J10" s="4"/>
      <c r="K10" s="21"/>
      <c r="L10" s="21"/>
      <c r="M10" s="4"/>
      <c r="N10" s="21"/>
      <c r="O10" s="21"/>
      <c r="P10" s="4"/>
      <c r="S10" s="87"/>
    </row>
    <row r="11" spans="1:24" x14ac:dyDescent="0.2">
      <c r="A11" s="84"/>
      <c r="C11" s="1"/>
      <c r="D11" s="131"/>
      <c r="E11" s="1"/>
      <c r="F11" s="1"/>
      <c r="G11" s="1"/>
      <c r="H11" s="1"/>
      <c r="I11" s="1"/>
      <c r="K11" s="1"/>
      <c r="L11" s="1"/>
      <c r="N11" s="1"/>
      <c r="O11" s="1"/>
      <c r="Q11" s="4"/>
      <c r="R11" s="1"/>
      <c r="S11" s="88"/>
    </row>
    <row r="12" spans="1:24" x14ac:dyDescent="0.2">
      <c r="A12" s="84"/>
      <c r="Q12" s="4"/>
      <c r="S12" s="88"/>
    </row>
    <row r="13" spans="1:24" x14ac:dyDescent="0.2">
      <c r="A13" s="84"/>
      <c r="C13" s="1"/>
      <c r="D13" s="131"/>
      <c r="E13" s="1"/>
      <c r="F13" s="1"/>
      <c r="G13" s="1"/>
      <c r="Q13" s="4"/>
      <c r="R13" s="1"/>
      <c r="S13" s="88"/>
    </row>
    <row r="14" spans="1:24" ht="15.75" x14ac:dyDescent="0.25">
      <c r="A14" s="84"/>
      <c r="B14" s="9">
        <v>1</v>
      </c>
      <c r="C14" s="9" t="s">
        <v>78</v>
      </c>
      <c r="D14" s="130"/>
      <c r="E14" s="9"/>
      <c r="F14" s="9"/>
      <c r="G14" s="17">
        <f>S23</f>
        <v>565.28571428571433</v>
      </c>
      <c r="Q14" s="9"/>
      <c r="R14" s="9"/>
      <c r="S14" s="87"/>
    </row>
    <row r="15" spans="1:24" x14ac:dyDescent="0.2">
      <c r="A15" s="84"/>
      <c r="C15" s="1"/>
      <c r="D15" s="131"/>
      <c r="E15" s="1"/>
      <c r="F15" s="1"/>
      <c r="G15" s="1"/>
      <c r="Q15" s="4"/>
      <c r="R15" s="1"/>
      <c r="X15" s="102"/>
    </row>
    <row r="16" spans="1:24" x14ac:dyDescent="0.2">
      <c r="A16" s="93">
        <v>6</v>
      </c>
      <c r="C16" s="21" t="str">
        <f>VLOOKUP(A:A,Gutpunkte!A:B,2,FALSE)</f>
        <v>Annen Michael</v>
      </c>
      <c r="D16" s="131">
        <f>VLOOKUP(A:A,Gutpunkte!A:D,4,FALSE)</f>
        <v>85</v>
      </c>
      <c r="E16" s="1" t="str">
        <f>VLOOKUP(A:A,Gutpunkte!A:E,5,FALSE)</f>
        <v>OL</v>
      </c>
      <c r="F16" s="1"/>
      <c r="G16" s="1" t="str">
        <f>VLOOKUP(A:A,Gutpunkte!A:C,3,FALSE)</f>
        <v>Zweisimmen</v>
      </c>
      <c r="H16" s="1">
        <f>VLOOKUP(A:A,'Rangliste ab 9.Rang'!A:H,8,FALSE)</f>
        <v>100</v>
      </c>
      <c r="I16" s="1">
        <f>VLOOKUP(A:A,'Rangliste ab 9.Rang'!A:I,9,FALSE)</f>
        <v>98</v>
      </c>
      <c r="J16" s="4">
        <f>SUM(H16:I16)</f>
        <v>198</v>
      </c>
      <c r="K16" s="1">
        <f>VLOOKUP(A:A,'Rangliste ab 9.Rang'!A:K,11,FALSE)</f>
        <v>92</v>
      </c>
      <c r="L16" s="1">
        <f>VLOOKUP(A:A,'Rangliste ab 9.Rang'!A:L,12,FALSE)</f>
        <v>89</v>
      </c>
      <c r="M16" s="4">
        <f>SUM(K16:L16)</f>
        <v>181</v>
      </c>
      <c r="N16" s="1">
        <f>VLOOKUP(A:A,'Rangliste ab 9.Rang'!A:N,14,FALSE)</f>
        <v>95</v>
      </c>
      <c r="O16" s="1">
        <f>VLOOKUP(A:A,'Rangliste ab 9.Rang'!A:O,15,FALSE)</f>
        <v>94</v>
      </c>
      <c r="P16" s="4">
        <f>SUM(N16:O16)</f>
        <v>189</v>
      </c>
      <c r="Q16" s="4">
        <f>SUM(P16,M16,J16)</f>
        <v>568</v>
      </c>
      <c r="R16" s="1"/>
      <c r="S16" s="88"/>
    </row>
    <row r="17" spans="1:19" x14ac:dyDescent="0.2">
      <c r="A17" s="93">
        <v>296</v>
      </c>
      <c r="C17" s="1" t="str">
        <f>VLOOKUP(A:A,Gutpunkte!A:B,2,FALSE)</f>
        <v>Bieri Michael</v>
      </c>
      <c r="D17" s="131">
        <f>VLOOKUP(A:A,Gutpunkte!A:D,4,FALSE)</f>
        <v>77</v>
      </c>
      <c r="E17" s="1" t="str">
        <f>VLOOKUP(A:A,Gutpunkte!A:E,5,FALSE)</f>
        <v>OL</v>
      </c>
      <c r="F17" s="1"/>
      <c r="G17" s="1" t="str">
        <f>VLOOKUP(A:A,Gutpunkte!A:C,3,FALSE)</f>
        <v>Weissenburg</v>
      </c>
      <c r="H17" s="1">
        <f>VLOOKUP(A:A,'Rangliste ab 9.Rang'!A:H,8,FALSE)</f>
        <v>95</v>
      </c>
      <c r="I17" s="1">
        <f>VLOOKUP(A:A,'Rangliste ab 9.Rang'!A:I,9,FALSE)</f>
        <v>99</v>
      </c>
      <c r="J17" s="4">
        <f t="shared" ref="J17:J22" si="0">SUM(H17:I17)</f>
        <v>194</v>
      </c>
      <c r="K17" s="1">
        <f>VLOOKUP(A:A,'Rangliste ab 9.Rang'!A:K,11,FALSE)</f>
        <v>88</v>
      </c>
      <c r="L17" s="1">
        <f>VLOOKUP(A:A,'Rangliste ab 9.Rang'!A:L,12,FALSE)</f>
        <v>88</v>
      </c>
      <c r="M17" s="4">
        <f t="shared" ref="M17:M22" si="1">SUM(K17:L17)</f>
        <v>176</v>
      </c>
      <c r="N17" s="1">
        <f>VLOOKUP(A:A,'Rangliste ab 9.Rang'!A:N,14,FALSE)</f>
        <v>92</v>
      </c>
      <c r="O17" s="1">
        <f>VLOOKUP(A:A,'Rangliste ab 9.Rang'!A:O,15,FALSE)</f>
        <v>88</v>
      </c>
      <c r="P17" s="4">
        <f t="shared" ref="P17:P22" si="2">SUM(N17:O17)</f>
        <v>180</v>
      </c>
      <c r="Q17" s="4">
        <f t="shared" ref="Q17:Q22" si="3">SUM(P17,M17,J17)</f>
        <v>550</v>
      </c>
      <c r="R17" s="1"/>
      <c r="S17" s="88"/>
    </row>
    <row r="18" spans="1:19" x14ac:dyDescent="0.2">
      <c r="A18" s="93">
        <v>291</v>
      </c>
      <c r="C18" s="1" t="str">
        <f>VLOOKUP(A:A,Gutpunkte!A:B,2,FALSE)</f>
        <v>Bruni Melanie</v>
      </c>
      <c r="D18" s="131">
        <f>VLOOKUP(A:A,Gutpunkte!A:D,4,FALSE)</f>
        <v>93</v>
      </c>
      <c r="E18" s="1" t="str">
        <f>VLOOKUP(A:A,Gutpunkte!A:E,5,FALSE)</f>
        <v>OL</v>
      </c>
      <c r="F18" s="1"/>
      <c r="G18" s="1" t="str">
        <f>VLOOKUP(A:A,Gutpunkte!A:C,3,FALSE)</f>
        <v>Amsoldingen</v>
      </c>
      <c r="H18" s="1">
        <f>VLOOKUP(A:A,'Rangliste ab 9.Rang'!A:H,8,FALSE)</f>
        <v>97</v>
      </c>
      <c r="I18" s="1">
        <f>VLOOKUP(A:A,'Rangliste ab 9.Rang'!A:I,9,FALSE)</f>
        <v>97</v>
      </c>
      <c r="J18" s="4">
        <f t="shared" si="0"/>
        <v>194</v>
      </c>
      <c r="K18" s="1">
        <f>VLOOKUP(A:A,'Rangliste ab 9.Rang'!A:K,11,FALSE)</f>
        <v>95</v>
      </c>
      <c r="L18" s="1">
        <f>VLOOKUP(A:A,'Rangliste ab 9.Rang'!A:L,12,FALSE)</f>
        <v>89</v>
      </c>
      <c r="M18" s="4">
        <f t="shared" si="1"/>
        <v>184</v>
      </c>
      <c r="N18" s="1">
        <f>VLOOKUP(A:A,'Rangliste ab 9.Rang'!A:N,14,FALSE)</f>
        <v>97</v>
      </c>
      <c r="O18" s="1">
        <f>VLOOKUP(A:A,'Rangliste ab 9.Rang'!A:O,15,FALSE)</f>
        <v>93</v>
      </c>
      <c r="P18" s="4">
        <f t="shared" si="2"/>
        <v>190</v>
      </c>
      <c r="Q18" s="4">
        <f t="shared" si="3"/>
        <v>568</v>
      </c>
      <c r="R18" s="1"/>
      <c r="S18" s="88"/>
    </row>
    <row r="19" spans="1:19" x14ac:dyDescent="0.2">
      <c r="A19" s="93">
        <v>47</v>
      </c>
      <c r="C19" s="1" t="str">
        <f>VLOOKUP(A:A,Gutpunkte!A:B,2,FALSE)</f>
        <v>Dänzer Reto</v>
      </c>
      <c r="D19" s="131">
        <f>VLOOKUP(A:A,Gutpunkte!A:D,4,FALSE)</f>
        <v>72</v>
      </c>
      <c r="E19" s="1" t="str">
        <f>VLOOKUP(A:A,Gutpunkte!A:E,5,FALSE)</f>
        <v>OL</v>
      </c>
      <c r="F19" s="1"/>
      <c r="G19" s="1" t="str">
        <f>VLOOKUP(A:A,Gutpunkte!A:C,3,FALSE)</f>
        <v>Boltigen</v>
      </c>
      <c r="H19" s="1">
        <f>VLOOKUP(A:A,'Rangliste ab 9.Rang'!A:H,8,FALSE)</f>
        <v>95</v>
      </c>
      <c r="I19" s="1">
        <f>VLOOKUP(A:A,'Rangliste ab 9.Rang'!A:I,9,FALSE)</f>
        <v>96</v>
      </c>
      <c r="J19" s="4">
        <f t="shared" si="0"/>
        <v>191</v>
      </c>
      <c r="K19" s="1">
        <f>VLOOKUP(A:A,'Rangliste ab 9.Rang'!A:K,11,FALSE)</f>
        <v>91</v>
      </c>
      <c r="L19" s="1">
        <f>VLOOKUP(A:A,'Rangliste ab 9.Rang'!A:L,12,FALSE)</f>
        <v>92</v>
      </c>
      <c r="M19" s="4">
        <f t="shared" si="1"/>
        <v>183</v>
      </c>
      <c r="N19" s="1">
        <f>VLOOKUP(A:A,'Rangliste ab 9.Rang'!A:N,14,FALSE)</f>
        <v>93</v>
      </c>
      <c r="O19" s="1">
        <f>VLOOKUP(A:A,'Rangliste ab 9.Rang'!A:O,15,FALSE)</f>
        <v>95</v>
      </c>
      <c r="P19" s="4">
        <f t="shared" si="2"/>
        <v>188</v>
      </c>
      <c r="Q19" s="4">
        <f t="shared" si="3"/>
        <v>562</v>
      </c>
      <c r="R19" s="1"/>
      <c r="S19" s="88"/>
    </row>
    <row r="20" spans="1:19" x14ac:dyDescent="0.2">
      <c r="A20" s="93">
        <v>130</v>
      </c>
      <c r="C20" s="1" t="str">
        <f>VLOOKUP(A:A,Gutpunkte!A:B,2,FALSE)</f>
        <v>Koller Marco</v>
      </c>
      <c r="D20" s="131">
        <f>VLOOKUP(A:A,Gutpunkte!A:D,4,FALSE)</f>
        <v>81</v>
      </c>
      <c r="E20" s="1" t="str">
        <f>VLOOKUP(A:A,Gutpunkte!A:E,5,FALSE)</f>
        <v>OL</v>
      </c>
      <c r="F20" s="1"/>
      <c r="G20" s="1" t="str">
        <f>VLOOKUP(A:A,Gutpunkte!A:C,3,FALSE)</f>
        <v>Steffisburg</v>
      </c>
      <c r="H20" s="1">
        <f>VLOOKUP(A:A,'Rangliste ab 9.Rang'!A:H,8,FALSE)</f>
        <v>97</v>
      </c>
      <c r="I20" s="1">
        <f>VLOOKUP(A:A,'Rangliste ab 9.Rang'!A:I,9,FALSE)</f>
        <v>99</v>
      </c>
      <c r="J20" s="4">
        <f t="shared" si="0"/>
        <v>196</v>
      </c>
      <c r="K20" s="1">
        <f>VLOOKUP(A:A,'Rangliste ab 9.Rang'!A:K,11,FALSE)</f>
        <v>94</v>
      </c>
      <c r="L20" s="1">
        <f>VLOOKUP(A:A,'Rangliste ab 9.Rang'!A:L,12,FALSE)</f>
        <v>94</v>
      </c>
      <c r="M20" s="4">
        <f t="shared" si="1"/>
        <v>188</v>
      </c>
      <c r="N20" s="1">
        <f>VLOOKUP(A:A,'Rangliste ab 9.Rang'!A:N,14,FALSE)</f>
        <v>95</v>
      </c>
      <c r="O20" s="1">
        <f>VLOOKUP(A:A,'Rangliste ab 9.Rang'!A:O,15,FALSE)</f>
        <v>97</v>
      </c>
      <c r="P20" s="4">
        <f t="shared" si="2"/>
        <v>192</v>
      </c>
      <c r="Q20" s="4">
        <f t="shared" si="3"/>
        <v>576</v>
      </c>
      <c r="R20" s="1"/>
      <c r="S20" s="88"/>
    </row>
    <row r="21" spans="1:19" x14ac:dyDescent="0.2">
      <c r="A21" s="93">
        <v>140</v>
      </c>
      <c r="C21" s="1" t="str">
        <f>VLOOKUP(A:A,Gutpunkte!A:B,2,FALSE)</f>
        <v>Liebi Martin</v>
      </c>
      <c r="D21" s="131">
        <f>VLOOKUP(A:A,Gutpunkte!A:D,4,FALSE)</f>
        <v>62</v>
      </c>
      <c r="E21" s="1" t="str">
        <f>VLOOKUP(A:A,Gutpunkte!A:E,5,FALSE)</f>
        <v>OL</v>
      </c>
      <c r="F21" s="1"/>
      <c r="G21" s="1" t="str">
        <f>VLOOKUP(A:A,Gutpunkte!A:C,3,FALSE)</f>
        <v>Zweisimmen</v>
      </c>
      <c r="H21" s="1">
        <f>VLOOKUP(A:A,'Rangliste ab 9.Rang'!A:H,8,FALSE)</f>
        <v>98</v>
      </c>
      <c r="I21" s="1">
        <f>VLOOKUP(A:A,'Rangliste ab 9.Rang'!A:I,9,FALSE)</f>
        <v>100</v>
      </c>
      <c r="J21" s="4">
        <f t="shared" si="0"/>
        <v>198</v>
      </c>
      <c r="K21" s="1">
        <f>VLOOKUP(A:A,'Rangliste ab 9.Rang'!A:K,11,FALSE)</f>
        <v>86</v>
      </c>
      <c r="L21" s="1">
        <f>VLOOKUP(A:A,'Rangliste ab 9.Rang'!A:L,12,FALSE)</f>
        <v>83</v>
      </c>
      <c r="M21" s="4">
        <f t="shared" si="1"/>
        <v>169</v>
      </c>
      <c r="N21" s="1">
        <f>VLOOKUP(A:A,'Rangliste ab 9.Rang'!A:N,14,FALSE)</f>
        <v>95</v>
      </c>
      <c r="O21" s="1">
        <f>VLOOKUP(A:A,'Rangliste ab 9.Rang'!A:O,15,FALSE)</f>
        <v>94</v>
      </c>
      <c r="P21" s="4">
        <f t="shared" si="2"/>
        <v>189</v>
      </c>
      <c r="Q21" s="4">
        <f t="shared" si="3"/>
        <v>556</v>
      </c>
      <c r="R21" s="1"/>
      <c r="S21" s="88"/>
    </row>
    <row r="22" spans="1:19" x14ac:dyDescent="0.2">
      <c r="A22" s="93">
        <v>160</v>
      </c>
      <c r="C22" s="1" t="str">
        <f>VLOOKUP(A:A,Gutpunkte!A:B,2,FALSE)</f>
        <v>Mösching Thomas</v>
      </c>
      <c r="D22" s="131">
        <f>VLOOKUP(A:A,Gutpunkte!A:D,4,FALSE)</f>
        <v>73</v>
      </c>
      <c r="E22" s="1" t="str">
        <f>VLOOKUP(A:A,Gutpunkte!A:E,5,FALSE)</f>
        <v>OL</v>
      </c>
      <c r="F22" s="1"/>
      <c r="G22" s="1" t="str">
        <f>VLOOKUP(A:A,Gutpunkte!A:C,3,FALSE)</f>
        <v>Spiez</v>
      </c>
      <c r="H22" s="1">
        <f>VLOOKUP(A:A,'Rangliste ab 9.Rang'!A:H,8,FALSE)</f>
        <v>100</v>
      </c>
      <c r="I22" s="1">
        <f>VLOOKUP(A:A,'Rangliste ab 9.Rang'!A:I,9,FALSE)</f>
        <v>97</v>
      </c>
      <c r="J22" s="4">
        <f t="shared" si="0"/>
        <v>197</v>
      </c>
      <c r="K22" s="1">
        <f>VLOOKUP(A:A,'Rangliste ab 9.Rang'!A:K,11,FALSE)</f>
        <v>97</v>
      </c>
      <c r="L22" s="1">
        <f>VLOOKUP(A:A,'Rangliste ab 9.Rang'!A:L,12,FALSE)</f>
        <v>94</v>
      </c>
      <c r="M22" s="4">
        <f t="shared" si="1"/>
        <v>191</v>
      </c>
      <c r="N22" s="1">
        <f>VLOOKUP(A:A,'Rangliste ab 9.Rang'!A:N,14,FALSE)</f>
        <v>92</v>
      </c>
      <c r="O22" s="1">
        <f>VLOOKUP(A:A,'Rangliste ab 9.Rang'!A:O,15,FALSE)</f>
        <v>97</v>
      </c>
      <c r="P22" s="4">
        <f t="shared" si="2"/>
        <v>189</v>
      </c>
      <c r="Q22" s="4">
        <f t="shared" si="3"/>
        <v>577</v>
      </c>
      <c r="R22" s="1"/>
      <c r="S22" s="89"/>
    </row>
    <row r="23" spans="1:19" x14ac:dyDescent="0.2">
      <c r="A23" s="84"/>
      <c r="C23" s="1"/>
      <c r="D23" s="131"/>
      <c r="E23" s="1"/>
      <c r="F23" s="1"/>
      <c r="G23" s="1"/>
      <c r="H23" s="1"/>
      <c r="I23" s="1"/>
      <c r="K23" s="1"/>
      <c r="L23" s="1"/>
      <c r="N23" s="1"/>
      <c r="O23" s="1"/>
      <c r="Q23" s="4">
        <f>SUM(Q16:Q22)</f>
        <v>3957</v>
      </c>
      <c r="R23" s="1"/>
      <c r="S23" s="113">
        <f>Q23/7</f>
        <v>565.28571428571433</v>
      </c>
    </row>
    <row r="24" spans="1:19" x14ac:dyDescent="0.2">
      <c r="A24" s="84"/>
      <c r="C24" s="1"/>
      <c r="D24" s="131"/>
      <c r="E24" s="1"/>
      <c r="F24" s="1"/>
      <c r="G24" s="1"/>
      <c r="H24" s="1"/>
      <c r="I24" s="1"/>
      <c r="K24" s="1"/>
      <c r="L24" s="1"/>
      <c r="N24" s="1"/>
      <c r="O24" s="1"/>
      <c r="Q24" s="4"/>
      <c r="R24" s="1"/>
      <c r="S24" s="88"/>
    </row>
    <row r="25" spans="1:19" x14ac:dyDescent="0.2">
      <c r="A25" s="84"/>
      <c r="Q25" s="4"/>
      <c r="S25" s="88"/>
    </row>
    <row r="26" spans="1:19" ht="15.75" x14ac:dyDescent="0.25">
      <c r="A26" s="84"/>
      <c r="B26" s="9">
        <v>2</v>
      </c>
      <c r="C26" s="9" t="s">
        <v>77</v>
      </c>
      <c r="D26" s="130"/>
      <c r="E26" s="9"/>
      <c r="F26" s="9"/>
      <c r="G26" s="17">
        <f>S35</f>
        <v>562.85714285714289</v>
      </c>
      <c r="Q26" s="9"/>
      <c r="R26" s="9"/>
      <c r="S26" s="87"/>
    </row>
    <row r="27" spans="1:19" x14ac:dyDescent="0.2">
      <c r="A27" s="84"/>
      <c r="C27" s="1"/>
      <c r="D27" s="131"/>
      <c r="E27" s="1"/>
      <c r="F27" s="1"/>
      <c r="G27" s="1"/>
      <c r="Q27" s="4"/>
      <c r="R27" s="1"/>
      <c r="S27" s="88"/>
    </row>
    <row r="28" spans="1:19" x14ac:dyDescent="0.2">
      <c r="A28" s="84">
        <v>304</v>
      </c>
      <c r="C28" s="1" t="str">
        <f>VLOOKUP(A:A,Gutpunkte!A:B,2,FALSE)</f>
        <v>Füglister Fabienne</v>
      </c>
      <c r="D28" s="131">
        <f>VLOOKUP(A:A,Gutpunkte!A:D,4,FALSE)</f>
        <v>92</v>
      </c>
      <c r="E28" s="1" t="str">
        <f>VLOOKUP(A:A,Gutpunkte!A:E,5,FALSE)</f>
        <v>MI</v>
      </c>
      <c r="F28" s="1"/>
      <c r="G28" s="1" t="str">
        <f>VLOOKUP(A:A,Gutpunkte!A:C,3,FALSE)</f>
        <v>Aeschi SO</v>
      </c>
      <c r="H28" s="1">
        <f>VLOOKUP(A:A,'Rangliste ab 9.Rang'!A:H,8,FALSE)</f>
        <v>98</v>
      </c>
      <c r="I28" s="1">
        <f>VLOOKUP(A:A,'Rangliste ab 9.Rang'!A:I,9,FALSE)</f>
        <v>100</v>
      </c>
      <c r="J28" s="4">
        <f t="shared" ref="J28:J34" si="4">SUM(H28:I28)</f>
        <v>198</v>
      </c>
      <c r="K28" s="1">
        <f>VLOOKUP(A:A,'Rangliste ab 9.Rang'!A:K,11,FALSE)</f>
        <v>94</v>
      </c>
      <c r="L28" s="1">
        <f>VLOOKUP(A:A,'Rangliste ab 9.Rang'!A:L,12,FALSE)</f>
        <v>95</v>
      </c>
      <c r="M28" s="4">
        <f t="shared" ref="M28:M34" si="5">SUM(K28:L28)</f>
        <v>189</v>
      </c>
      <c r="N28" s="1">
        <f>VLOOKUP(A:A,'Rangliste ab 9.Rang'!A:N,14,FALSE)</f>
        <v>97</v>
      </c>
      <c r="O28" s="1">
        <f>VLOOKUP(A:A,'Rangliste ab 9.Rang'!A:O,15,FALSE)</f>
        <v>98</v>
      </c>
      <c r="P28" s="4">
        <f t="shared" ref="P28:P34" si="6">SUM(N28:O28)</f>
        <v>195</v>
      </c>
      <c r="Q28" s="4">
        <f t="shared" ref="Q28:Q34" si="7">SUM(P28,M28,J28)</f>
        <v>582</v>
      </c>
      <c r="R28" s="1"/>
      <c r="S28" s="88"/>
    </row>
    <row r="29" spans="1:19" x14ac:dyDescent="0.2">
      <c r="A29" s="84">
        <v>307</v>
      </c>
      <c r="C29" s="1" t="str">
        <f>VLOOKUP(A:A,Gutpunkte!A:B,2,FALSE)</f>
        <v>Huber Tanja</v>
      </c>
      <c r="D29" s="131">
        <f>VLOOKUP(A:A,Gutpunkte!A:D,4,FALSE)</f>
        <v>96</v>
      </c>
      <c r="E29" s="1" t="str">
        <f>VLOOKUP(A:A,Gutpunkte!A:E,5,FALSE)</f>
        <v>MI</v>
      </c>
      <c r="F29" s="1"/>
      <c r="G29" s="1" t="str">
        <f>VLOOKUP(A:A,Gutpunkte!A:C,3,FALSE)</f>
        <v>Bern</v>
      </c>
      <c r="H29" s="1">
        <f>VLOOKUP(A:A,'Rangliste ab 9.Rang'!A:H,8,FALSE)</f>
        <v>99</v>
      </c>
      <c r="I29" s="1">
        <f>VLOOKUP(A:A,'Rangliste ab 9.Rang'!A:I,9,FALSE)</f>
        <v>97</v>
      </c>
      <c r="J29" s="4">
        <f t="shared" si="4"/>
        <v>196</v>
      </c>
      <c r="K29" s="1">
        <f>VLOOKUP(A:A,'Rangliste ab 9.Rang'!A:K,11,FALSE)</f>
        <v>87</v>
      </c>
      <c r="L29" s="1">
        <f>VLOOKUP(A:A,'Rangliste ab 9.Rang'!A:L,12,FALSE)</f>
        <v>91</v>
      </c>
      <c r="M29" s="4">
        <f t="shared" si="5"/>
        <v>178</v>
      </c>
      <c r="N29" s="1">
        <f>VLOOKUP(A:A,'Rangliste ab 9.Rang'!A:N,14,FALSE)</f>
        <v>95</v>
      </c>
      <c r="O29" s="1">
        <f>VLOOKUP(A:A,'Rangliste ab 9.Rang'!A:O,15,FALSE)</f>
        <v>91</v>
      </c>
      <c r="P29" s="4">
        <f t="shared" si="6"/>
        <v>186</v>
      </c>
      <c r="Q29" s="4">
        <f t="shared" si="7"/>
        <v>560</v>
      </c>
      <c r="R29" s="1"/>
      <c r="S29" s="88"/>
    </row>
    <row r="30" spans="1:19" x14ac:dyDescent="0.2">
      <c r="A30" s="84">
        <v>330</v>
      </c>
      <c r="C30" s="11" t="str">
        <f>VLOOKUP(A:A,Gutpunkte!A:B,2,FALSE)</f>
        <v>Jakob Marisa</v>
      </c>
      <c r="D30" s="132">
        <f>VLOOKUP(A:A,Gutpunkte!A:D,4,FALSE)</f>
        <v>95</v>
      </c>
      <c r="E30" s="11" t="str">
        <f>VLOOKUP(A:A,Gutpunkte!A:E,5,FALSE)</f>
        <v>MI</v>
      </c>
      <c r="F30" s="11"/>
      <c r="G30" s="11" t="str">
        <f>VLOOKUP(A:A,Gutpunkte!A:C,3,FALSE)</f>
        <v>Rubigen</v>
      </c>
      <c r="H30" s="1">
        <f>VLOOKUP(A:A,'Rangliste ab 9.Rang'!A:H,8,FALSE)</f>
        <v>97</v>
      </c>
      <c r="I30" s="1">
        <f>VLOOKUP(A:A,'Rangliste ab 9.Rang'!A:I,9,FALSE)</f>
        <v>98</v>
      </c>
      <c r="J30" s="4">
        <f t="shared" si="4"/>
        <v>195</v>
      </c>
      <c r="K30" s="1">
        <f>VLOOKUP(A:A,'Rangliste ab 9.Rang'!A:K,11,FALSE)</f>
        <v>85</v>
      </c>
      <c r="L30" s="1">
        <f>VLOOKUP(A:A,'Rangliste ab 9.Rang'!A:L,12,FALSE)</f>
        <v>93</v>
      </c>
      <c r="M30" s="4">
        <f t="shared" si="5"/>
        <v>178</v>
      </c>
      <c r="N30" s="1">
        <f>VLOOKUP(A:A,'Rangliste ab 9.Rang'!A:N,14,FALSE)</f>
        <v>92</v>
      </c>
      <c r="O30" s="1">
        <f>VLOOKUP(A:A,'Rangliste ab 9.Rang'!A:O,15,FALSE)</f>
        <v>93</v>
      </c>
      <c r="P30" s="4">
        <f t="shared" si="6"/>
        <v>185</v>
      </c>
      <c r="Q30" s="4">
        <f t="shared" si="7"/>
        <v>558</v>
      </c>
      <c r="R30" s="1"/>
      <c r="S30" s="88"/>
    </row>
    <row r="31" spans="1:19" x14ac:dyDescent="0.2">
      <c r="A31" s="84">
        <v>323</v>
      </c>
      <c r="C31" s="1" t="str">
        <f>VLOOKUP(A:A,Gutpunkte!A:B,2,FALSE)</f>
        <v>Kaspar Florian</v>
      </c>
      <c r="D31" s="131">
        <f>VLOOKUP(A:A,Gutpunkte!A:D,4,FALSE)</f>
        <v>91</v>
      </c>
      <c r="E31" s="1" t="str">
        <f>VLOOKUP(A:A,Gutpunkte!A:E,5,FALSE)</f>
        <v>MI</v>
      </c>
      <c r="F31" s="1"/>
      <c r="G31" s="1" t="str">
        <f>VLOOKUP(A:A,Gutpunkte!A:C,3,FALSE)</f>
        <v>Bern</v>
      </c>
      <c r="H31" s="1">
        <f>VLOOKUP(A:A,'Rangliste ab 9.Rang'!A:H,8,FALSE)</f>
        <v>99</v>
      </c>
      <c r="I31" s="1">
        <f>VLOOKUP(A:A,'Rangliste ab 9.Rang'!A:I,9,FALSE)</f>
        <v>98</v>
      </c>
      <c r="J31" s="4">
        <f t="shared" si="4"/>
        <v>197</v>
      </c>
      <c r="K31" s="1">
        <f>VLOOKUP(A:A,'Rangliste ab 9.Rang'!A:K,11,FALSE)</f>
        <v>85</v>
      </c>
      <c r="L31" s="1">
        <f>VLOOKUP(A:A,'Rangliste ab 9.Rang'!A:L,12,FALSE)</f>
        <v>94</v>
      </c>
      <c r="M31" s="4">
        <f t="shared" si="5"/>
        <v>179</v>
      </c>
      <c r="N31" s="1">
        <f>VLOOKUP(A:A,'Rangliste ab 9.Rang'!A:N,14,FALSE)</f>
        <v>92</v>
      </c>
      <c r="O31" s="1">
        <f>VLOOKUP(A:A,'Rangliste ab 9.Rang'!A:O,15,FALSE)</f>
        <v>94</v>
      </c>
      <c r="P31" s="4">
        <f t="shared" si="6"/>
        <v>186</v>
      </c>
      <c r="Q31" s="4">
        <f t="shared" si="7"/>
        <v>562</v>
      </c>
      <c r="R31" s="1"/>
      <c r="S31" s="88"/>
    </row>
    <row r="32" spans="1:19" x14ac:dyDescent="0.2">
      <c r="A32" s="84">
        <v>334</v>
      </c>
      <c r="C32" s="1" t="str">
        <f>VLOOKUP(A:A,Gutpunkte!A:B,2,FALSE)</f>
        <v>Steinhauer Ramona</v>
      </c>
      <c r="D32" s="131">
        <f>VLOOKUP(A:A,Gutpunkte!A:D,4,FALSE)</f>
        <v>97</v>
      </c>
      <c r="E32" s="1" t="str">
        <f>VLOOKUP(A:A,Gutpunkte!A:E,5,FALSE)</f>
        <v>MI</v>
      </c>
      <c r="F32" s="1"/>
      <c r="G32" s="1" t="str">
        <f>VLOOKUP(A:A,Gutpunkte!A:C,3,FALSE)</f>
        <v>Hinterkappelen</v>
      </c>
      <c r="H32" s="1">
        <f>VLOOKUP(A:A,'Rangliste ab 9.Rang'!A:H,8,FALSE)</f>
        <v>96</v>
      </c>
      <c r="I32" s="1">
        <f>VLOOKUP(A:A,'Rangliste ab 9.Rang'!A:I,9,FALSE)</f>
        <v>97</v>
      </c>
      <c r="J32" s="4">
        <f t="shared" si="4"/>
        <v>193</v>
      </c>
      <c r="K32" s="1">
        <f>VLOOKUP(A:A,'Rangliste ab 9.Rang'!A:K,11,FALSE)</f>
        <v>84</v>
      </c>
      <c r="L32" s="1">
        <f>VLOOKUP(A:A,'Rangliste ab 9.Rang'!A:L,12,FALSE)</f>
        <v>91</v>
      </c>
      <c r="M32" s="4">
        <f t="shared" si="5"/>
        <v>175</v>
      </c>
      <c r="N32" s="1">
        <f>VLOOKUP(A:A,'Rangliste ab 9.Rang'!A:N,14,FALSE)</f>
        <v>84</v>
      </c>
      <c r="O32" s="1">
        <f>VLOOKUP(A:A,'Rangliste ab 9.Rang'!A:O,15,FALSE)</f>
        <v>85</v>
      </c>
      <c r="P32" s="4">
        <f t="shared" si="6"/>
        <v>169</v>
      </c>
      <c r="Q32" s="4">
        <f t="shared" si="7"/>
        <v>537</v>
      </c>
      <c r="R32" s="1"/>
      <c r="S32" s="88"/>
    </row>
    <row r="33" spans="1:19" x14ac:dyDescent="0.2">
      <c r="A33" s="84">
        <v>274</v>
      </c>
      <c r="C33" s="1" t="str">
        <f>VLOOKUP(A:A,Gutpunkte!A:B,2,FALSE)</f>
        <v>Zbinden Martin</v>
      </c>
      <c r="D33" s="131">
        <f>VLOOKUP(A:A,Gutpunkte!A:D,4,FALSE)</f>
        <v>75</v>
      </c>
      <c r="E33" s="1" t="str">
        <f>VLOOKUP(A:A,Gutpunkte!A:E,5,FALSE)</f>
        <v>MI</v>
      </c>
      <c r="F33" s="1"/>
      <c r="G33" s="1" t="str">
        <f>VLOOKUP(A:A,Gutpunkte!A:C,3,FALSE)</f>
        <v>Milken</v>
      </c>
      <c r="H33" s="1">
        <f>VLOOKUP(A:A,'Rangliste ab 9.Rang'!A:H,8,FALSE)</f>
        <v>100</v>
      </c>
      <c r="I33" s="1">
        <f>VLOOKUP(A:A,'Rangliste ab 9.Rang'!A:I,9,FALSE)</f>
        <v>98</v>
      </c>
      <c r="J33" s="4">
        <f t="shared" si="4"/>
        <v>198</v>
      </c>
      <c r="K33" s="1">
        <f>VLOOKUP(A:A,'Rangliste ab 9.Rang'!A:K,11,FALSE)</f>
        <v>90</v>
      </c>
      <c r="L33" s="1">
        <f>VLOOKUP(A:A,'Rangliste ab 9.Rang'!A:L,12,FALSE)</f>
        <v>89</v>
      </c>
      <c r="M33" s="4">
        <f t="shared" si="5"/>
        <v>179</v>
      </c>
      <c r="N33" s="1">
        <f>VLOOKUP(A:A,'Rangliste ab 9.Rang'!A:N,14,FALSE)</f>
        <v>96</v>
      </c>
      <c r="O33" s="1">
        <f>VLOOKUP(A:A,'Rangliste ab 9.Rang'!A:O,15,FALSE)</f>
        <v>94</v>
      </c>
      <c r="P33" s="4">
        <f t="shared" si="6"/>
        <v>190</v>
      </c>
      <c r="Q33" s="4">
        <f t="shared" si="7"/>
        <v>567</v>
      </c>
      <c r="R33" s="1"/>
      <c r="S33" s="88"/>
    </row>
    <row r="34" spans="1:19" x14ac:dyDescent="0.2">
      <c r="A34" s="84">
        <v>180</v>
      </c>
      <c r="C34" s="1" t="str">
        <f>VLOOKUP(A:A,Gutpunkte!A:B,2,FALSE)</f>
        <v>Rouiller Nicolas</v>
      </c>
      <c r="D34" s="131">
        <f>VLOOKUP(A:A,Gutpunkte!A:D,4,FALSE)</f>
        <v>87</v>
      </c>
      <c r="E34" s="1" t="str">
        <f>VLOOKUP(A:A,Gutpunkte!A:E,5,FALSE)</f>
        <v>MI</v>
      </c>
      <c r="F34" s="1"/>
      <c r="G34" s="1" t="str">
        <f>VLOOKUP(A:A,Gutpunkte!A:C,3,FALSE)</f>
        <v>Thörishaus</v>
      </c>
      <c r="H34" s="1">
        <f>VLOOKUP(A:A,'Rangliste ab 9.Rang'!A:H,8,FALSE)</f>
        <v>97</v>
      </c>
      <c r="I34" s="1">
        <f>VLOOKUP(A:A,'Rangliste ab 9.Rang'!A:I,9,FALSE)</f>
        <v>100</v>
      </c>
      <c r="J34" s="4">
        <f t="shared" si="4"/>
        <v>197</v>
      </c>
      <c r="K34" s="1">
        <f>VLOOKUP(A:A,'Rangliste ab 9.Rang'!A:K,11,FALSE)</f>
        <v>95</v>
      </c>
      <c r="L34" s="1">
        <f>VLOOKUP(A:A,'Rangliste ab 9.Rang'!A:L,12,FALSE)</f>
        <v>92</v>
      </c>
      <c r="M34" s="4">
        <f t="shared" si="5"/>
        <v>187</v>
      </c>
      <c r="N34" s="1">
        <f>VLOOKUP(A:A,'Rangliste ab 9.Rang'!A:N,14,FALSE)</f>
        <v>96</v>
      </c>
      <c r="O34" s="1">
        <f>VLOOKUP(A:A,'Rangliste ab 9.Rang'!A:O,15,FALSE)</f>
        <v>94</v>
      </c>
      <c r="P34" s="4">
        <f t="shared" si="6"/>
        <v>190</v>
      </c>
      <c r="Q34" s="4">
        <f t="shared" si="7"/>
        <v>574</v>
      </c>
      <c r="R34" s="1"/>
      <c r="S34" s="88"/>
    </row>
    <row r="35" spans="1:19" x14ac:dyDescent="0.2">
      <c r="A35" s="84"/>
      <c r="C35" s="1"/>
      <c r="D35" s="131"/>
      <c r="E35" s="1"/>
      <c r="F35" s="1"/>
      <c r="G35" s="1"/>
      <c r="Q35" s="4">
        <f>SUM(Q28:Q34)</f>
        <v>3940</v>
      </c>
      <c r="R35" s="1"/>
      <c r="S35" s="113">
        <f>Q35/7</f>
        <v>562.85714285714289</v>
      </c>
    </row>
    <row r="36" spans="1:19" x14ac:dyDescent="0.2">
      <c r="A36" s="84"/>
      <c r="C36" s="1"/>
      <c r="D36" s="131"/>
      <c r="E36" s="1"/>
      <c r="F36" s="1"/>
      <c r="G36" s="1"/>
      <c r="H36" s="1"/>
      <c r="I36" s="1"/>
      <c r="K36" s="1"/>
      <c r="L36" s="1"/>
      <c r="N36" s="1"/>
      <c r="O36" s="1"/>
      <c r="Q36" s="4"/>
      <c r="R36" s="1"/>
      <c r="S36" s="88"/>
    </row>
    <row r="37" spans="1:19" x14ac:dyDescent="0.2">
      <c r="A37" s="84"/>
      <c r="Q37" s="4"/>
      <c r="S37" s="88"/>
    </row>
    <row r="38" spans="1:19" s="9" customFormat="1" ht="15.75" x14ac:dyDescent="0.25">
      <c r="A38" s="95"/>
      <c r="B38" s="9">
        <v>3</v>
      </c>
      <c r="C38" s="9" t="s">
        <v>80</v>
      </c>
      <c r="D38" s="130"/>
      <c r="G38" s="17">
        <f>S45</f>
        <v>548.20000000000005</v>
      </c>
      <c r="H38" s="21"/>
      <c r="I38" s="21"/>
      <c r="J38" s="4"/>
      <c r="K38" s="21"/>
      <c r="L38" s="21"/>
      <c r="M38" s="4"/>
      <c r="N38" s="21"/>
      <c r="O38" s="21"/>
      <c r="P38" s="4"/>
      <c r="S38" s="87"/>
    </row>
    <row r="39" spans="1:19" x14ac:dyDescent="0.2">
      <c r="A39" s="84"/>
      <c r="S39" s="89"/>
    </row>
    <row r="40" spans="1:19" x14ac:dyDescent="0.2">
      <c r="A40" s="84">
        <v>139</v>
      </c>
      <c r="C40" s="1" t="str">
        <f>VLOOKUP(A:A,Gutpunkte!A:B,2,FALSE)</f>
        <v>Leuenberger Adrian</v>
      </c>
      <c r="D40" s="131">
        <f>VLOOKUP(A:A,Gutpunkte!A:D,4,FALSE)</f>
        <v>91</v>
      </c>
      <c r="E40" s="1" t="str">
        <f>VLOOKUP(A:A,Gutpunkte!A:E,5,FALSE)</f>
        <v>EM</v>
      </c>
      <c r="F40" s="1"/>
      <c r="G40" s="1" t="str">
        <f>VLOOKUP(A:A,Gutpunkte!A:C,3,FALSE)</f>
        <v>Huttwil</v>
      </c>
      <c r="H40" s="1">
        <f>VLOOKUP(A:A,'Rangliste ab 9.Rang'!A:H,8,FALSE)</f>
        <v>95</v>
      </c>
      <c r="I40" s="1">
        <f>VLOOKUP(A:A,'Rangliste ab 9.Rang'!A:I,9,FALSE)</f>
        <v>96</v>
      </c>
      <c r="J40" s="4">
        <f t="shared" ref="J40:J44" si="8">SUM(H40:I40)</f>
        <v>191</v>
      </c>
      <c r="K40" s="1">
        <f>VLOOKUP(A:A,'Rangliste ab 9.Rang'!A:K,11,FALSE)</f>
        <v>88</v>
      </c>
      <c r="L40" s="1">
        <f>VLOOKUP(A:A,'Rangliste ab 9.Rang'!A:L,12,FALSE)</f>
        <v>86</v>
      </c>
      <c r="M40" s="4">
        <f t="shared" ref="M40:M44" si="9">SUM(K40:L40)</f>
        <v>174</v>
      </c>
      <c r="N40" s="1">
        <f>VLOOKUP(A:A,'Rangliste ab 9.Rang'!A:N,14,FALSE)</f>
        <v>90</v>
      </c>
      <c r="O40" s="1">
        <f>VLOOKUP(A:A,'Rangliste ab 9.Rang'!A:O,15,FALSE)</f>
        <v>87</v>
      </c>
      <c r="P40" s="4">
        <f t="shared" ref="P40:P44" si="10">SUM(N40:O40)</f>
        <v>177</v>
      </c>
      <c r="Q40" s="4">
        <f t="shared" ref="Q40:Q44" si="11">SUM(P40,M40,J40)</f>
        <v>542</v>
      </c>
      <c r="R40" s="1"/>
      <c r="S40" s="88"/>
    </row>
    <row r="41" spans="1:19" x14ac:dyDescent="0.2">
      <c r="A41" s="84">
        <v>153</v>
      </c>
      <c r="C41" s="1" t="str">
        <f>VLOOKUP(A:A,Gutpunkte!A:B,2,FALSE)</f>
        <v>Meier Simon</v>
      </c>
      <c r="D41" s="131">
        <f>VLOOKUP(A:A,Gutpunkte!A:D,4,FALSE)</f>
        <v>90</v>
      </c>
      <c r="E41" s="1" t="str">
        <f>VLOOKUP(A:A,Gutpunkte!A:E,5,FALSE)</f>
        <v>EM</v>
      </c>
      <c r="F41" s="1"/>
      <c r="G41" s="1" t="str">
        <f>VLOOKUP(A:A,Gutpunkte!A:C,3,FALSE)</f>
        <v>Wiler b. Utzenstorf</v>
      </c>
      <c r="H41" s="1">
        <f>VLOOKUP(A:A,'Rangliste ab 9.Rang'!A:H,8,FALSE)</f>
        <v>98</v>
      </c>
      <c r="I41" s="1">
        <f>VLOOKUP(A:A,'Rangliste ab 9.Rang'!A:I,9,FALSE)</f>
        <v>94</v>
      </c>
      <c r="J41" s="4">
        <f t="shared" si="8"/>
        <v>192</v>
      </c>
      <c r="K41" s="1">
        <f>VLOOKUP(A:A,'Rangliste ab 9.Rang'!A:K,11,FALSE)</f>
        <v>90</v>
      </c>
      <c r="L41" s="1">
        <f>VLOOKUP(A:A,'Rangliste ab 9.Rang'!A:L,12,FALSE)</f>
        <v>89</v>
      </c>
      <c r="M41" s="4">
        <f t="shared" si="9"/>
        <v>179</v>
      </c>
      <c r="N41" s="1">
        <f>VLOOKUP(A:A,'Rangliste ab 9.Rang'!A:N,14,FALSE)</f>
        <v>88</v>
      </c>
      <c r="O41" s="1">
        <f>VLOOKUP(A:A,'Rangliste ab 9.Rang'!A:O,15,FALSE)</f>
        <v>92</v>
      </c>
      <c r="P41" s="4">
        <f t="shared" si="10"/>
        <v>180</v>
      </c>
      <c r="Q41" s="4">
        <f t="shared" si="11"/>
        <v>551</v>
      </c>
      <c r="R41" s="1"/>
      <c r="S41" s="88"/>
    </row>
    <row r="42" spans="1:19" x14ac:dyDescent="0.2">
      <c r="A42" s="84">
        <v>166</v>
      </c>
      <c r="C42" s="1" t="str">
        <f>VLOOKUP(A:A,Gutpunkte!A:B,2,FALSE)</f>
        <v>Neuenschwander Marc</v>
      </c>
      <c r="D42" s="131">
        <f>VLOOKUP(A:A,Gutpunkte!A:D,4,FALSE)</f>
        <v>75</v>
      </c>
      <c r="E42" s="1" t="str">
        <f>VLOOKUP(A:A,Gutpunkte!A:E,5,FALSE)</f>
        <v>EM</v>
      </c>
      <c r="F42" s="1"/>
      <c r="G42" s="1" t="str">
        <f>VLOOKUP(A:A,Gutpunkte!A:C,3,FALSE)</f>
        <v>Hettiswil</v>
      </c>
      <c r="H42" s="1">
        <f>VLOOKUP(A:A,'Rangliste ab 9.Rang'!A:H,8,FALSE)</f>
        <v>98</v>
      </c>
      <c r="I42" s="1">
        <f>VLOOKUP(A:A,'Rangliste ab 9.Rang'!A:I,9,FALSE)</f>
        <v>99</v>
      </c>
      <c r="J42" s="4">
        <f t="shared" si="8"/>
        <v>197</v>
      </c>
      <c r="K42" s="1">
        <f>VLOOKUP(A:A,'Rangliste ab 9.Rang'!A:K,11,FALSE)</f>
        <v>90</v>
      </c>
      <c r="L42" s="1">
        <f>VLOOKUP(A:A,'Rangliste ab 9.Rang'!A:L,12,FALSE)</f>
        <v>88</v>
      </c>
      <c r="M42" s="4">
        <f t="shared" si="9"/>
        <v>178</v>
      </c>
      <c r="N42" s="1">
        <f>VLOOKUP(A:A,'Rangliste ab 9.Rang'!A:N,14,FALSE)</f>
        <v>96</v>
      </c>
      <c r="O42" s="1">
        <f>VLOOKUP(A:A,'Rangliste ab 9.Rang'!A:O,15,FALSE)</f>
        <v>93</v>
      </c>
      <c r="P42" s="4">
        <f t="shared" si="10"/>
        <v>189</v>
      </c>
      <c r="Q42" s="4">
        <f t="shared" si="11"/>
        <v>564</v>
      </c>
      <c r="R42" s="1"/>
      <c r="S42" s="88"/>
    </row>
    <row r="43" spans="1:19" x14ac:dyDescent="0.2">
      <c r="A43" s="84">
        <v>10</v>
      </c>
      <c r="C43" s="1" t="str">
        <f>VLOOKUP(A:A,Gutpunkte!A:B,2,FALSE)</f>
        <v>Badertscher Jürg</v>
      </c>
      <c r="D43" s="131">
        <f>VLOOKUP(A:A,Gutpunkte!A:D,4,FALSE)</f>
        <v>79</v>
      </c>
      <c r="E43" s="1" t="str">
        <f>VLOOKUP(A:A,Gutpunkte!A:E,5,FALSE)</f>
        <v>EM</v>
      </c>
      <c r="F43" s="1"/>
      <c r="G43" s="1" t="str">
        <f>VLOOKUP(A:A,Gutpunkte!A:C,3,FALSE)</f>
        <v>Weiach</v>
      </c>
      <c r="H43" s="1">
        <f>VLOOKUP(A:A,'Rangliste ab 9.Rang'!A:H,8,FALSE)</f>
        <v>96</v>
      </c>
      <c r="I43" s="1">
        <f>VLOOKUP(A:A,'Rangliste ab 9.Rang'!A:I,9,FALSE)</f>
        <v>98</v>
      </c>
      <c r="J43" s="4">
        <f t="shared" si="8"/>
        <v>194</v>
      </c>
      <c r="K43" s="1">
        <f>VLOOKUP(A:A,'Rangliste ab 9.Rang'!A:K,11,FALSE)</f>
        <v>84</v>
      </c>
      <c r="L43" s="1">
        <f>VLOOKUP(A:A,'Rangliste ab 9.Rang'!A:L,12,FALSE)</f>
        <v>85</v>
      </c>
      <c r="M43" s="4">
        <f t="shared" si="9"/>
        <v>169</v>
      </c>
      <c r="N43" s="1">
        <f>VLOOKUP(A:A,'Rangliste ab 9.Rang'!A:N,14,FALSE)</f>
        <v>93</v>
      </c>
      <c r="O43" s="1">
        <f>VLOOKUP(A:A,'Rangliste ab 9.Rang'!A:O,15,FALSE)</f>
        <v>90</v>
      </c>
      <c r="P43" s="4">
        <f t="shared" si="10"/>
        <v>183</v>
      </c>
      <c r="Q43" s="4">
        <f t="shared" si="11"/>
        <v>546</v>
      </c>
      <c r="R43" s="1"/>
      <c r="S43" s="88"/>
    </row>
    <row r="44" spans="1:19" x14ac:dyDescent="0.2">
      <c r="A44" s="84">
        <v>279</v>
      </c>
      <c r="C44" s="1" t="str">
        <f>VLOOKUP(A:A,Gutpunkte!A:B,2,FALSE)</f>
        <v>Zwicker Rolf</v>
      </c>
      <c r="D44" s="131">
        <f>VLOOKUP(A:A,Gutpunkte!A:D,4,FALSE)</f>
        <v>73</v>
      </c>
      <c r="E44" s="1" t="str">
        <f>VLOOKUP(A:A,Gutpunkte!A:E,5,FALSE)</f>
        <v>EM</v>
      </c>
      <c r="F44" s="1"/>
      <c r="G44" s="1" t="str">
        <f>VLOOKUP(A:A,Gutpunkte!A:C,3,FALSE)</f>
        <v>Worb</v>
      </c>
      <c r="H44" s="1">
        <f>VLOOKUP(A:A,'Rangliste ab 9.Rang'!A:H,8,FALSE)</f>
        <v>96</v>
      </c>
      <c r="I44" s="1">
        <f>VLOOKUP(A:A,'Rangliste ab 9.Rang'!A:I,9,FALSE)</f>
        <v>95</v>
      </c>
      <c r="J44" s="4">
        <f t="shared" si="8"/>
        <v>191</v>
      </c>
      <c r="K44" s="1">
        <f>VLOOKUP(A:A,'Rangliste ab 9.Rang'!A:K,11,FALSE)</f>
        <v>87</v>
      </c>
      <c r="L44" s="1">
        <f>VLOOKUP(A:A,'Rangliste ab 9.Rang'!A:L,12,FALSE)</f>
        <v>78</v>
      </c>
      <c r="M44" s="4">
        <f t="shared" si="9"/>
        <v>165</v>
      </c>
      <c r="N44" s="1">
        <f>VLOOKUP(A:A,'Rangliste ab 9.Rang'!A:N,14,FALSE)</f>
        <v>88</v>
      </c>
      <c r="O44" s="1">
        <f>VLOOKUP(A:A,'Rangliste ab 9.Rang'!A:O,15,FALSE)</f>
        <v>94</v>
      </c>
      <c r="P44" s="4">
        <f t="shared" si="10"/>
        <v>182</v>
      </c>
      <c r="Q44" s="4">
        <f t="shared" si="11"/>
        <v>538</v>
      </c>
      <c r="R44" s="1"/>
      <c r="S44" s="88"/>
    </row>
    <row r="45" spans="1:19" x14ac:dyDescent="0.2">
      <c r="A45" s="84"/>
      <c r="Q45" s="4">
        <f>SUM(Q40:Q44)</f>
        <v>2741</v>
      </c>
      <c r="S45" s="88">
        <f>Q45/5</f>
        <v>548.20000000000005</v>
      </c>
    </row>
    <row r="46" spans="1:19" x14ac:dyDescent="0.2">
      <c r="A46" s="84"/>
      <c r="Q46" s="4"/>
      <c r="S46" s="88"/>
    </row>
    <row r="47" spans="1:19" x14ac:dyDescent="0.2">
      <c r="A47" s="84"/>
      <c r="Q47" s="4"/>
      <c r="S47" s="88"/>
    </row>
    <row r="48" spans="1:19" ht="15.75" x14ac:dyDescent="0.25">
      <c r="A48" s="84"/>
      <c r="B48" s="9">
        <v>4</v>
      </c>
      <c r="C48" s="9" t="s">
        <v>79</v>
      </c>
      <c r="D48" s="130"/>
      <c r="E48" s="9"/>
      <c r="F48" s="9"/>
      <c r="G48" s="17">
        <f>S55</f>
        <v>540.4</v>
      </c>
      <c r="Q48" s="9"/>
      <c r="R48" s="9"/>
      <c r="S48" s="87"/>
    </row>
    <row r="49" spans="1:19" x14ac:dyDescent="0.2">
      <c r="A49" s="84"/>
      <c r="G49" s="15"/>
      <c r="S49" s="89"/>
    </row>
    <row r="50" spans="1:19" x14ac:dyDescent="0.2">
      <c r="A50" s="84">
        <v>341</v>
      </c>
      <c r="C50" s="1" t="str">
        <f>VLOOKUP(A:A,Gutpunkte!A:B,2,FALSE)</f>
        <v>Fuhrer Reto</v>
      </c>
      <c r="D50" s="131">
        <f>VLOOKUP(A:A,Gutpunkte!A:D,4,FALSE)</f>
        <v>96</v>
      </c>
      <c r="E50" s="1" t="str">
        <f>VLOOKUP(A:A,Gutpunkte!A:E,5,FALSE)</f>
        <v>OA</v>
      </c>
      <c r="F50" s="1"/>
      <c r="G50" s="1" t="str">
        <f>VLOOKUP(A:A,Gutpunkte!A:C,3,FALSE)</f>
        <v>Kleindietwil</v>
      </c>
      <c r="H50" s="1">
        <f>VLOOKUP(A:A,'Rangliste ab 9.Rang'!A:H,8,FALSE)</f>
        <v>95</v>
      </c>
      <c r="I50" s="1">
        <f>VLOOKUP(A:A,'Rangliste ab 9.Rang'!A:I,9,FALSE)</f>
        <v>96</v>
      </c>
      <c r="J50" s="4">
        <f t="shared" ref="J50:J54" si="12">SUM(H50:I50)</f>
        <v>191</v>
      </c>
      <c r="K50" s="1">
        <f>VLOOKUP(A:A,'Rangliste ab 9.Rang'!A:K,11,FALSE)</f>
        <v>76</v>
      </c>
      <c r="L50" s="1">
        <f>VLOOKUP(A:A,'Rangliste ab 9.Rang'!A:L,12,FALSE)</f>
        <v>84</v>
      </c>
      <c r="M50" s="4">
        <f t="shared" ref="M50:M54" si="13">SUM(K50:L50)</f>
        <v>160</v>
      </c>
      <c r="N50" s="1">
        <f>VLOOKUP(A:A,'Rangliste ab 9.Rang'!A:N,14,FALSE)</f>
        <v>82</v>
      </c>
      <c r="O50" s="1">
        <f>VLOOKUP(A:A,'Rangliste ab 9.Rang'!A:O,15,FALSE)</f>
        <v>83</v>
      </c>
      <c r="P50" s="4">
        <f t="shared" ref="P50:P54" si="14">SUM(N50:O50)</f>
        <v>165</v>
      </c>
      <c r="Q50" s="4">
        <f t="shared" ref="Q50:Q54" si="15">SUM(P50,M50,J50)</f>
        <v>516</v>
      </c>
      <c r="S50" s="89"/>
    </row>
    <row r="51" spans="1:19" x14ac:dyDescent="0.2">
      <c r="A51" s="84">
        <v>35</v>
      </c>
      <c r="C51" s="1" t="str">
        <f>VLOOKUP(A:A,Gutpunkte!A:B,2,FALSE)</f>
        <v>Buchmeier Edi</v>
      </c>
      <c r="D51" s="131">
        <f>VLOOKUP(A:A,Gutpunkte!A:D,4,FALSE)</f>
        <v>54</v>
      </c>
      <c r="E51" s="1" t="str">
        <f>VLOOKUP(A:A,Gutpunkte!A:E,5,FALSE)</f>
        <v>OA</v>
      </c>
      <c r="F51" s="1"/>
      <c r="G51" s="1" t="str">
        <f>VLOOKUP(A:A,Gutpunkte!A:C,3,FALSE)</f>
        <v>Herzogenbuchsee</v>
      </c>
      <c r="H51" s="1">
        <f>VLOOKUP(A:A,'Rangliste ab 9.Rang'!A:H,8,FALSE)</f>
        <v>94</v>
      </c>
      <c r="I51" s="1">
        <f>VLOOKUP(A:A,'Rangliste ab 9.Rang'!A:I,9,FALSE)</f>
        <v>95</v>
      </c>
      <c r="J51" s="4">
        <f t="shared" si="12"/>
        <v>189</v>
      </c>
      <c r="K51" s="1">
        <f>VLOOKUP(A:A,'Rangliste ab 9.Rang'!A:K,11,FALSE)</f>
        <v>71</v>
      </c>
      <c r="L51" s="1">
        <f>VLOOKUP(A:A,'Rangliste ab 9.Rang'!A:L,12,FALSE)</f>
        <v>71</v>
      </c>
      <c r="M51" s="4">
        <f t="shared" si="13"/>
        <v>142</v>
      </c>
      <c r="N51" s="1">
        <f>VLOOKUP(A:A,'Rangliste ab 9.Rang'!A:N,14,FALSE)</f>
        <v>94</v>
      </c>
      <c r="O51" s="1">
        <f>VLOOKUP(A:A,'Rangliste ab 9.Rang'!A:O,15,FALSE)</f>
        <v>83</v>
      </c>
      <c r="P51" s="4">
        <f t="shared" si="14"/>
        <v>177</v>
      </c>
      <c r="Q51" s="4">
        <f t="shared" si="15"/>
        <v>508</v>
      </c>
      <c r="R51" s="1"/>
      <c r="S51" s="88"/>
    </row>
    <row r="52" spans="1:19" x14ac:dyDescent="0.2">
      <c r="A52" s="84">
        <v>252</v>
      </c>
      <c r="C52" s="1" t="str">
        <f>VLOOKUP(A:A,Gutpunkte!A:B,2,FALSE)</f>
        <v>Widmer Marcel</v>
      </c>
      <c r="D52" s="131">
        <f>VLOOKUP(A:A,Gutpunkte!A:D,4,FALSE)</f>
        <v>83</v>
      </c>
      <c r="E52" s="1" t="str">
        <f>VLOOKUP(A:A,Gutpunkte!A:E,5,FALSE)</f>
        <v>OA</v>
      </c>
      <c r="F52" s="1"/>
      <c r="G52" s="1" t="str">
        <f>VLOOKUP(A:A,Gutpunkte!A:C,3,FALSE)</f>
        <v>Oberburg</v>
      </c>
      <c r="H52" s="1">
        <f>VLOOKUP(A:A,'Rangliste ab 9.Rang'!A:H,8,FALSE)</f>
        <v>99</v>
      </c>
      <c r="I52" s="1">
        <f>VLOOKUP(A:A,'Rangliste ab 9.Rang'!A:I,9,FALSE)</f>
        <v>97</v>
      </c>
      <c r="J52" s="4">
        <f t="shared" si="12"/>
        <v>196</v>
      </c>
      <c r="K52" s="1">
        <f>VLOOKUP(A:A,'Rangliste ab 9.Rang'!A:K,11,FALSE)</f>
        <v>90</v>
      </c>
      <c r="L52" s="1">
        <f>VLOOKUP(A:A,'Rangliste ab 9.Rang'!A:L,12,FALSE)</f>
        <v>83</v>
      </c>
      <c r="M52" s="4">
        <f t="shared" si="13"/>
        <v>173</v>
      </c>
      <c r="N52" s="1">
        <f>VLOOKUP(A:A,'Rangliste ab 9.Rang'!A:N,14,FALSE)</f>
        <v>96</v>
      </c>
      <c r="O52" s="1">
        <f>VLOOKUP(A:A,'Rangliste ab 9.Rang'!A:O,15,FALSE)</f>
        <v>87</v>
      </c>
      <c r="P52" s="4">
        <f t="shared" si="14"/>
        <v>183</v>
      </c>
      <c r="Q52" s="4">
        <f t="shared" si="15"/>
        <v>552</v>
      </c>
      <c r="R52" s="1"/>
      <c r="S52" s="88"/>
    </row>
    <row r="53" spans="1:19" x14ac:dyDescent="0.2">
      <c r="A53" s="84">
        <v>327</v>
      </c>
      <c r="C53" s="1" t="str">
        <f>VLOOKUP(A:A,Gutpunkte!A:B,2,FALSE)</f>
        <v>Eichelberger Adrian</v>
      </c>
      <c r="D53" s="131">
        <f>VLOOKUP(A:A,Gutpunkte!A:D,4,FALSE)</f>
        <v>96</v>
      </c>
      <c r="E53" s="1" t="str">
        <f>VLOOKUP(A:A,Gutpunkte!A:E,5,FALSE)</f>
        <v>OA</v>
      </c>
      <c r="F53" s="1"/>
      <c r="G53" s="1" t="str">
        <f>VLOOKUP(A:A,Gutpunkte!A:C,3,FALSE)</f>
        <v>Madiswil</v>
      </c>
      <c r="H53" s="1">
        <f>VLOOKUP(A:A,'Rangliste ab 9.Rang'!A:H,8,FALSE)</f>
        <v>100</v>
      </c>
      <c r="I53" s="1">
        <f>VLOOKUP(A:A,'Rangliste ab 9.Rang'!A:I,9,FALSE)</f>
        <v>100</v>
      </c>
      <c r="J53" s="4">
        <f t="shared" si="12"/>
        <v>200</v>
      </c>
      <c r="K53" s="1">
        <f>VLOOKUP(A:A,'Rangliste ab 9.Rang'!A:K,11,FALSE)</f>
        <v>89</v>
      </c>
      <c r="L53" s="1">
        <f>VLOOKUP(A:A,'Rangliste ab 9.Rang'!A:L,12,FALSE)</f>
        <v>88</v>
      </c>
      <c r="M53" s="4">
        <f t="shared" si="13"/>
        <v>177</v>
      </c>
      <c r="N53" s="1">
        <f>VLOOKUP(A:A,'Rangliste ab 9.Rang'!A:N,14,FALSE)</f>
        <v>97</v>
      </c>
      <c r="O53" s="1">
        <f>VLOOKUP(A:A,'Rangliste ab 9.Rang'!A:O,15,FALSE)</f>
        <v>90</v>
      </c>
      <c r="P53" s="4">
        <f t="shared" si="14"/>
        <v>187</v>
      </c>
      <c r="Q53" s="4">
        <f t="shared" si="15"/>
        <v>564</v>
      </c>
      <c r="R53" s="1"/>
      <c r="S53" s="88"/>
    </row>
    <row r="54" spans="1:19" x14ac:dyDescent="0.2">
      <c r="A54" s="84">
        <v>201</v>
      </c>
      <c r="C54" s="1" t="str">
        <f>VLOOKUP(A:A,Gutpunkte!A:B,2,FALSE)</f>
        <v>Schläfli Christoph</v>
      </c>
      <c r="D54" s="131">
        <f>VLOOKUP(A:A,Gutpunkte!A:D,4,FALSE)</f>
        <v>60</v>
      </c>
      <c r="E54" s="1" t="str">
        <f>VLOOKUP(A:A,Gutpunkte!A:E,5,FALSE)</f>
        <v>OA</v>
      </c>
      <c r="F54" s="1"/>
      <c r="G54" s="1" t="str">
        <f>VLOOKUP(A:A,Gutpunkte!A:C,3,FALSE)</f>
        <v>Roggwil</v>
      </c>
      <c r="H54" s="1">
        <f>VLOOKUP(A:A,'Rangliste ab 9.Rang'!A:H,8,FALSE)</f>
        <v>98</v>
      </c>
      <c r="I54" s="1">
        <f>VLOOKUP(A:A,'Rangliste ab 9.Rang'!A:I,9,FALSE)</f>
        <v>99</v>
      </c>
      <c r="J54" s="4">
        <f t="shared" si="12"/>
        <v>197</v>
      </c>
      <c r="K54" s="1">
        <f>VLOOKUP(A:A,'Rangliste ab 9.Rang'!A:K,11,FALSE)</f>
        <v>90</v>
      </c>
      <c r="L54" s="1">
        <f>VLOOKUP(A:A,'Rangliste ab 9.Rang'!A:L,12,FALSE)</f>
        <v>90</v>
      </c>
      <c r="M54" s="4">
        <f t="shared" si="13"/>
        <v>180</v>
      </c>
      <c r="N54" s="1">
        <f>VLOOKUP(A:A,'Rangliste ab 9.Rang'!A:N,14,FALSE)</f>
        <v>91</v>
      </c>
      <c r="O54" s="1">
        <f>VLOOKUP(A:A,'Rangliste ab 9.Rang'!A:O,15,FALSE)</f>
        <v>94</v>
      </c>
      <c r="P54" s="4">
        <f t="shared" si="14"/>
        <v>185</v>
      </c>
      <c r="Q54" s="4">
        <f t="shared" si="15"/>
        <v>562</v>
      </c>
      <c r="R54" s="1"/>
      <c r="S54" s="88"/>
    </row>
    <row r="55" spans="1:19" x14ac:dyDescent="0.2">
      <c r="A55" s="84"/>
      <c r="Q55" s="4">
        <f>SUM(Q50:Q54)</f>
        <v>2702</v>
      </c>
      <c r="S55" s="113">
        <f>Q55/5</f>
        <v>540.4</v>
      </c>
    </row>
    <row r="56" spans="1:19" x14ac:dyDescent="0.2">
      <c r="A56" s="84"/>
      <c r="Q56" s="4"/>
      <c r="S56" s="88"/>
    </row>
    <row r="57" spans="1:19" x14ac:dyDescent="0.2">
      <c r="A57" s="84"/>
      <c r="Q57" s="4"/>
      <c r="S57" s="88"/>
    </row>
    <row r="58" spans="1:19" x14ac:dyDescent="0.2">
      <c r="A58" s="84"/>
      <c r="Q58" s="4"/>
      <c r="S58" s="88"/>
    </row>
    <row r="59" spans="1:19" x14ac:dyDescent="0.2">
      <c r="A59" s="84"/>
      <c r="Q59" s="4"/>
      <c r="S59" s="88"/>
    </row>
    <row r="60" spans="1:19" x14ac:dyDescent="0.2">
      <c r="A60" s="84"/>
      <c r="Q60" s="4"/>
      <c r="S60" s="88"/>
    </row>
    <row r="61" spans="1:19" x14ac:dyDescent="0.2">
      <c r="A61" s="84"/>
      <c r="S61" s="89"/>
    </row>
    <row r="62" spans="1:19" x14ac:dyDescent="0.2">
      <c r="A62" s="84"/>
      <c r="C62" s="1"/>
      <c r="D62" s="131"/>
      <c r="E62" s="1"/>
      <c r="F62" s="1"/>
      <c r="G62" s="1"/>
      <c r="Q62" s="4"/>
      <c r="R62" s="1"/>
      <c r="S62" s="88"/>
    </row>
  </sheetData>
  <sheetProtection selectLockedCells="1"/>
  <mergeCells count="3">
    <mergeCell ref="B2:S2"/>
    <mergeCell ref="B3:S3"/>
    <mergeCell ref="B6:S6"/>
  </mergeCells>
  <phoneticPr fontId="0" type="noConversion"/>
  <pageMargins left="0.39370078740157483" right="0.39370078740157483" top="0.31496062992125984" bottom="0.31496062992125984" header="0.51181102362204722" footer="0.51181102362204722"/>
  <pageSetup paperSize="9" scale="93" orientation="portrait" r:id="rId1"/>
  <headerFooter alignWithMargins="0">
    <oddFooter>&amp;L&amp;G&amp;C&amp;"Arial,Fett"&amp;12Hauptsponsoren&amp;R&amp;G</oddFooter>
  </headerFooter>
  <ignoredErrors>
    <ignoredError sqref="S57 S45" unlockedFormula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>
      <selection activeCell="G43" sqref="G43"/>
    </sheetView>
  </sheetViews>
  <sheetFormatPr baseColWidth="10" defaultRowHeight="12.75" x14ac:dyDescent="0.2"/>
  <cols>
    <col min="1" max="1" width="4.85546875" style="92" customWidth="1"/>
    <col min="2" max="2" width="7.140625" customWidth="1"/>
    <col min="3" max="3" width="19.42578125" customWidth="1"/>
    <col min="4" max="4" width="3.140625" style="129" customWidth="1"/>
    <col min="5" max="5" width="4.140625" customWidth="1"/>
    <col min="6" max="6" width="3" customWidth="1"/>
    <col min="7" max="7" width="15.7109375" customWidth="1"/>
    <col min="8" max="9" width="3.7109375" style="21" customWidth="1"/>
    <col min="10" max="10" width="3.7109375" style="4" customWidth="1"/>
    <col min="11" max="12" width="3.7109375" style="21" customWidth="1"/>
    <col min="13" max="13" width="3.7109375" style="4" customWidth="1"/>
    <col min="14" max="15" width="3.7109375" style="21" customWidth="1"/>
    <col min="16" max="16" width="3.7109375" style="4" customWidth="1"/>
    <col min="17" max="17" width="6.5703125" customWidth="1"/>
    <col min="18" max="18" width="3.85546875" customWidth="1"/>
    <col min="19" max="19" width="7.85546875" style="22" customWidth="1"/>
  </cols>
  <sheetData>
    <row r="1" spans="1:19" ht="31.5" customHeight="1" x14ac:dyDescent="0.2"/>
    <row r="2" spans="1:19" ht="18" x14ac:dyDescent="0.25">
      <c r="B2" s="162" t="s">
        <v>466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8" x14ac:dyDescent="0.25">
      <c r="B3" s="162" t="s">
        <v>467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6" spans="1:19" ht="18" x14ac:dyDescent="0.25">
      <c r="B6" s="162" t="s">
        <v>64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x14ac:dyDescent="0.2">
      <c r="S7" s="90"/>
    </row>
    <row r="8" spans="1:19" x14ac:dyDescent="0.2">
      <c r="S8" s="90"/>
    </row>
    <row r="9" spans="1:19" ht="15.75" x14ac:dyDescent="0.25">
      <c r="A9" s="93"/>
      <c r="B9" s="9" t="s">
        <v>0</v>
      </c>
      <c r="C9" s="9" t="s">
        <v>3</v>
      </c>
      <c r="D9" s="130"/>
      <c r="E9" s="9" t="s">
        <v>76</v>
      </c>
      <c r="F9" s="9"/>
      <c r="G9" s="9"/>
      <c r="S9" s="90"/>
    </row>
    <row r="10" spans="1:19" x14ac:dyDescent="0.2">
      <c r="A10" s="93"/>
      <c r="S10" s="90"/>
    </row>
    <row r="11" spans="1:19" ht="15.75" x14ac:dyDescent="0.25">
      <c r="A11" s="93"/>
      <c r="B11" s="9">
        <v>1</v>
      </c>
      <c r="C11" s="9" t="s">
        <v>77</v>
      </c>
      <c r="D11" s="130"/>
      <c r="E11" s="9"/>
      <c r="F11" s="9"/>
      <c r="G11" s="17">
        <f>S20</f>
        <v>557.28571428571433</v>
      </c>
      <c r="Q11" s="9"/>
      <c r="R11" s="9"/>
      <c r="S11" s="91"/>
    </row>
    <row r="12" spans="1:19" x14ac:dyDescent="0.2">
      <c r="A12" s="93"/>
      <c r="S12" s="90"/>
    </row>
    <row r="13" spans="1:19" x14ac:dyDescent="0.2">
      <c r="A13" s="93">
        <v>317</v>
      </c>
      <c r="C13" s="1" t="str">
        <f>VLOOKUP(A:A,Gutpunkte!A:B,2,FALSE)</f>
        <v>Bigler Gabriela</v>
      </c>
      <c r="D13" s="131">
        <f>VLOOKUP(A:A,Gutpunkte!A:D,4,FALSE)</f>
        <v>95</v>
      </c>
      <c r="E13" s="1" t="str">
        <f>VLOOKUP(A:A,Gutpunkte!A:E,5,FALSE)</f>
        <v>MI</v>
      </c>
      <c r="F13" s="1"/>
      <c r="G13" s="1" t="str">
        <f>VLOOKUP(A:A,Gutpunkte!A:C,3,FALSE)</f>
        <v>Boll</v>
      </c>
      <c r="H13" s="1">
        <f>VLOOKUP(A:A,'Rangliste ab 9.Rang'!A:H,8,FALSE)</f>
        <v>97</v>
      </c>
      <c r="I13" s="1">
        <f>VLOOKUP(A:A,'Rangliste ab 9.Rang'!A:I,9,FALSE)</f>
        <v>96</v>
      </c>
      <c r="J13" s="4">
        <f t="shared" ref="J13:J17" si="0">SUM(H13:I13)</f>
        <v>193</v>
      </c>
      <c r="K13" s="1">
        <f>VLOOKUP(A:A,'Rangliste ab 9.Rang'!A:K,11,FALSE)</f>
        <v>88</v>
      </c>
      <c r="L13" s="1">
        <f>VLOOKUP(A:A,'Rangliste ab 9.Rang'!A:L,12,FALSE)</f>
        <v>90</v>
      </c>
      <c r="M13" s="4">
        <f t="shared" ref="M13:M17" si="1">SUM(K13:L13)</f>
        <v>178</v>
      </c>
      <c r="N13" s="1">
        <f>VLOOKUP(A:A,'Rangliste ab 9.Rang'!A:N,14,FALSE)</f>
        <v>95</v>
      </c>
      <c r="O13" s="1">
        <f>VLOOKUP(A:A,'Rangliste ab 9.Rang'!A:O,15,FALSE)</f>
        <v>92</v>
      </c>
      <c r="P13" s="4">
        <f t="shared" ref="P13:P17" si="2">SUM(N13:O13)</f>
        <v>187</v>
      </c>
      <c r="Q13" s="4">
        <f t="shared" ref="Q13:Q17" si="3">SUM(P13,M13,J13)</f>
        <v>558</v>
      </c>
      <c r="S13" s="90"/>
    </row>
    <row r="14" spans="1:19" x14ac:dyDescent="0.2">
      <c r="A14" s="93">
        <v>77</v>
      </c>
      <c r="C14" s="1" t="str">
        <f>VLOOKUP(A:A,Gutpunkte!A:B,2,FALSE)</f>
        <v>Goetschi Thomas</v>
      </c>
      <c r="D14" s="131">
        <f>VLOOKUP(A:A,Gutpunkte!A:D,4,FALSE)</f>
        <v>72</v>
      </c>
      <c r="E14" s="1" t="str">
        <f>VLOOKUP(A:A,Gutpunkte!A:E,5,FALSE)</f>
        <v>MI</v>
      </c>
      <c r="F14" s="1"/>
      <c r="G14" s="1" t="str">
        <f>VLOOKUP(A:A,Gutpunkte!A:C,3,FALSE)</f>
        <v>Galmiz</v>
      </c>
      <c r="H14" s="1">
        <f>VLOOKUP(A:A,'Rangliste ab 9.Rang'!A:H,8,FALSE)</f>
        <v>96</v>
      </c>
      <c r="I14" s="4">
        <f>VLOOKUP(A:A,'Rangliste ab 9.Rang'!A:I,9,FALSE)</f>
        <v>97</v>
      </c>
      <c r="J14" s="4">
        <f t="shared" si="0"/>
        <v>193</v>
      </c>
      <c r="K14" s="1">
        <f>VLOOKUP(A:A,'Rangliste ab 9.Rang'!A:K,11,FALSE)</f>
        <v>87</v>
      </c>
      <c r="L14" s="1">
        <f>VLOOKUP(A:A,'Rangliste ab 9.Rang'!A:L,12,FALSE)</f>
        <v>87</v>
      </c>
      <c r="M14" s="4">
        <f t="shared" si="1"/>
        <v>174</v>
      </c>
      <c r="N14" s="1">
        <f>VLOOKUP(A:A,'Rangliste ab 9.Rang'!A:N,14,FALSE)</f>
        <v>87</v>
      </c>
      <c r="O14" s="1">
        <f>VLOOKUP(A:A,'Rangliste ab 9.Rang'!A:O,15,FALSE)</f>
        <v>94</v>
      </c>
      <c r="P14" s="4">
        <f t="shared" si="2"/>
        <v>181</v>
      </c>
      <c r="Q14" s="4">
        <f t="shared" si="3"/>
        <v>548</v>
      </c>
      <c r="R14" s="1"/>
      <c r="S14" s="90"/>
    </row>
    <row r="15" spans="1:19" x14ac:dyDescent="0.2">
      <c r="A15" s="93">
        <v>86</v>
      </c>
      <c r="C15" s="1" t="str">
        <f>VLOOKUP(A:A,Gutpunkte!A:B,2,FALSE)</f>
        <v>Grünig Michael</v>
      </c>
      <c r="D15" s="131">
        <f>VLOOKUP(A:A,Gutpunkte!A:D,4,FALSE)</f>
        <v>92</v>
      </c>
      <c r="E15" s="1" t="str">
        <f>VLOOKUP(A:A,Gutpunkte!A:E,5,FALSE)</f>
        <v>MI</v>
      </c>
      <c r="F15" s="1"/>
      <c r="G15" s="1" t="str">
        <f>VLOOKUP(A:A,Gutpunkte!A:C,3,FALSE)</f>
        <v>Sutz-Lattrigen</v>
      </c>
      <c r="H15" s="1">
        <f>VLOOKUP(A:A,'Rangliste ab 9.Rang'!A:H,8,FALSE)</f>
        <v>98</v>
      </c>
      <c r="I15" s="1">
        <f>VLOOKUP(A:A,'Rangliste ab 9.Rang'!A:I,9,FALSE)</f>
        <v>100</v>
      </c>
      <c r="J15" s="4">
        <f t="shared" si="0"/>
        <v>198</v>
      </c>
      <c r="K15" s="1">
        <f>VLOOKUP(A:A,'Rangliste ab 9.Rang'!A:K,11,FALSE)</f>
        <v>83</v>
      </c>
      <c r="L15" s="1">
        <f>VLOOKUP(A:A,'Rangliste ab 9.Rang'!A:L,12,FALSE)</f>
        <v>90</v>
      </c>
      <c r="M15" s="4">
        <f t="shared" si="1"/>
        <v>173</v>
      </c>
      <c r="N15" s="1">
        <f>VLOOKUP(A:A,'Rangliste ab 9.Rang'!A:N,14,FALSE)</f>
        <v>96</v>
      </c>
      <c r="O15" s="1">
        <f>VLOOKUP(A:A,'Rangliste ab 9.Rang'!A:O,15,FALSE)</f>
        <v>93</v>
      </c>
      <c r="P15" s="4">
        <f t="shared" si="2"/>
        <v>189</v>
      </c>
      <c r="Q15" s="4">
        <f t="shared" si="3"/>
        <v>560</v>
      </c>
      <c r="R15" s="1"/>
      <c r="S15" s="90"/>
    </row>
    <row r="16" spans="1:19" x14ac:dyDescent="0.2">
      <c r="A16" s="93">
        <v>284</v>
      </c>
      <c r="C16" s="1" t="str">
        <f>VLOOKUP(A:A,Gutpunkte!A:B,2,FALSE)</f>
        <v>Grünig Simon</v>
      </c>
      <c r="D16" s="131">
        <f>VLOOKUP(A:A,Gutpunkte!A:D,4,FALSE)</f>
        <v>94</v>
      </c>
      <c r="E16" s="1" t="str">
        <f>VLOOKUP(A:A,Gutpunkte!A:E,5,FALSE)</f>
        <v>MI</v>
      </c>
      <c r="F16" s="1"/>
      <c r="G16" s="1" t="str">
        <f>VLOOKUP(A:A,Gutpunkte!A:C,3,FALSE)</f>
        <v>Sutz-Lattrigen</v>
      </c>
      <c r="H16" s="23">
        <f>VLOOKUP(A:A,'Rangliste ab 9.Rang'!A:H,8,FALSE)</f>
        <v>98</v>
      </c>
      <c r="I16" s="23">
        <f>VLOOKUP(A:A,'Rangliste ab 9.Rang'!A:I,9,FALSE)</f>
        <v>97</v>
      </c>
      <c r="J16" s="4">
        <f t="shared" si="0"/>
        <v>195</v>
      </c>
      <c r="K16" s="23">
        <f>VLOOKUP(A:A,'Rangliste ab 9.Rang'!A:K,11,FALSE)</f>
        <v>85</v>
      </c>
      <c r="L16" s="23">
        <f>VLOOKUP(A:A,'Rangliste ab 9.Rang'!A:L,12,FALSE)</f>
        <v>92</v>
      </c>
      <c r="M16" s="4">
        <f t="shared" si="1"/>
        <v>177</v>
      </c>
      <c r="N16" s="23">
        <f>VLOOKUP(A:A,'Rangliste ab 9.Rang'!A:N,14,FALSE)</f>
        <v>91</v>
      </c>
      <c r="O16" s="23">
        <f>VLOOKUP(A:A,'Rangliste ab 9.Rang'!A:O,15,FALSE)</f>
        <v>94</v>
      </c>
      <c r="P16" s="4">
        <f t="shared" si="2"/>
        <v>185</v>
      </c>
      <c r="Q16" s="4">
        <f t="shared" si="3"/>
        <v>557</v>
      </c>
      <c r="R16" s="1"/>
      <c r="S16" s="90"/>
    </row>
    <row r="17" spans="1:19" x14ac:dyDescent="0.2">
      <c r="A17" s="93">
        <v>87</v>
      </c>
      <c r="C17" s="1" t="str">
        <f>VLOOKUP(A:A,Gutpunkte!A:B,2,FALSE)</f>
        <v>Grünig Urs</v>
      </c>
      <c r="D17" s="131">
        <f>VLOOKUP(A:A,Gutpunkte!A:D,4,FALSE)</f>
        <v>61</v>
      </c>
      <c r="E17" s="1" t="str">
        <f>VLOOKUP(A:A,Gutpunkte!A:E,5,FALSE)</f>
        <v>MI</v>
      </c>
      <c r="F17" s="1"/>
      <c r="G17" s="1" t="str">
        <f>VLOOKUP(A:A,Gutpunkte!A:C,3,FALSE)</f>
        <v>Sutz-Lattrigen</v>
      </c>
      <c r="H17" s="1">
        <f>VLOOKUP(A:A,'Rangliste ab 9.Rang'!A:H,8,FALSE)</f>
        <v>94</v>
      </c>
      <c r="I17" s="1">
        <f>VLOOKUP(A:A,'Rangliste ab 9.Rang'!A:I,9,FALSE)</f>
        <v>97</v>
      </c>
      <c r="J17" s="4">
        <f t="shared" si="0"/>
        <v>191</v>
      </c>
      <c r="K17" s="1">
        <f>VLOOKUP(A:A,'Rangliste ab 9.Rang'!A:K,11,FALSE)</f>
        <v>87</v>
      </c>
      <c r="L17" s="1">
        <f>VLOOKUP(A:A,'Rangliste ab 9.Rang'!A:L,12,FALSE)</f>
        <v>93</v>
      </c>
      <c r="M17" s="4">
        <f t="shared" si="1"/>
        <v>180</v>
      </c>
      <c r="N17" s="1">
        <f>VLOOKUP(A:A,'Rangliste ab 9.Rang'!A:N,14,FALSE)</f>
        <v>93</v>
      </c>
      <c r="O17" s="1">
        <f>VLOOKUP(A:A,'Rangliste ab 9.Rang'!A:O,15,FALSE)</f>
        <v>93</v>
      </c>
      <c r="P17" s="4">
        <f t="shared" si="2"/>
        <v>186</v>
      </c>
      <c r="Q17" s="4">
        <f t="shared" si="3"/>
        <v>557</v>
      </c>
      <c r="R17" s="1"/>
      <c r="S17" s="90"/>
    </row>
    <row r="18" spans="1:19" x14ac:dyDescent="0.2">
      <c r="A18" s="93">
        <v>288</v>
      </c>
      <c r="C18" s="1" t="str">
        <f>VLOOKUP(A:A,Gutpunkte!A:B,2,FALSE)</f>
        <v>Heynen Michelle</v>
      </c>
      <c r="D18" s="131">
        <f>VLOOKUP(A:A,Gutpunkte!A:D,4,FALSE)</f>
        <v>96</v>
      </c>
      <c r="E18" s="1" t="str">
        <f>VLOOKUP(A:A,Gutpunkte!A:E,5,FALSE)</f>
        <v>MI</v>
      </c>
      <c r="F18" s="1"/>
      <c r="G18" s="1" t="str">
        <f>VLOOKUP(A:A,Gutpunkte!A:C,3,FALSE)</f>
        <v>Bern</v>
      </c>
      <c r="H18" s="1">
        <f>VLOOKUP(A:A,'Rangliste ab 9.Rang'!A:H,8,FALSE)</f>
        <v>96</v>
      </c>
      <c r="I18" s="1">
        <f>VLOOKUP(A:A,'Rangliste ab 9.Rang'!A:I,9,FALSE)</f>
        <v>96</v>
      </c>
      <c r="J18" s="4">
        <f t="shared" ref="J18:J19" si="4">SUM(H18:I18)</f>
        <v>192</v>
      </c>
      <c r="K18" s="1">
        <f>VLOOKUP(A:A,'Rangliste ab 9.Rang'!A:K,11,FALSE)</f>
        <v>92</v>
      </c>
      <c r="L18" s="1">
        <f>VLOOKUP(A:A,'Rangliste ab 9.Rang'!A:L,12,FALSE)</f>
        <v>91</v>
      </c>
      <c r="M18" s="4">
        <f t="shared" ref="M18:M19" si="5">SUM(K18:L18)</f>
        <v>183</v>
      </c>
      <c r="N18" s="1">
        <f>VLOOKUP(A:A,'Rangliste ab 9.Rang'!A:N,14,FALSE)</f>
        <v>92</v>
      </c>
      <c r="O18" s="1">
        <f>VLOOKUP(A:A,'Rangliste ab 9.Rang'!A:O,15,FALSE)</f>
        <v>91</v>
      </c>
      <c r="P18" s="4">
        <f t="shared" ref="P18:P19" si="6">SUM(N18:O18)</f>
        <v>183</v>
      </c>
      <c r="Q18" s="4">
        <f t="shared" ref="Q18:Q19" si="7">SUM(P18,M18,J18)</f>
        <v>558</v>
      </c>
      <c r="R18" s="1"/>
      <c r="S18" s="90"/>
    </row>
    <row r="19" spans="1:19" x14ac:dyDescent="0.2">
      <c r="A19" s="93">
        <v>198</v>
      </c>
      <c r="C19" s="1" t="str">
        <f>VLOOKUP(A:A,Gutpunkte!A:B,2,FALSE)</f>
        <v>Schenkel Markus</v>
      </c>
      <c r="D19" s="131">
        <f>VLOOKUP(A:A,Gutpunkte!A:D,4,FALSE)</f>
        <v>82</v>
      </c>
      <c r="E19" s="1" t="str">
        <f>VLOOKUP(A:A,Gutpunkte!A:E,5,FALSE)</f>
        <v>MI</v>
      </c>
      <c r="F19" s="1"/>
      <c r="G19" s="1" t="str">
        <f>VLOOKUP(A:A,Gutpunkte!A:C,3,FALSE)</f>
        <v>Münchenbuchsee</v>
      </c>
      <c r="H19" s="1">
        <f>VLOOKUP(A:A,'Rangliste ab 9.Rang'!A:H,8,FALSE)</f>
        <v>99</v>
      </c>
      <c r="I19" s="1">
        <f>VLOOKUP(A:A,'Rangliste ab 9.Rang'!A:I,9,FALSE)</f>
        <v>97</v>
      </c>
      <c r="J19" s="4">
        <f t="shared" si="4"/>
        <v>196</v>
      </c>
      <c r="K19" s="1">
        <f>VLOOKUP(A:A,'Rangliste ab 9.Rang'!A:K,11,FALSE)</f>
        <v>89</v>
      </c>
      <c r="L19" s="1">
        <f>VLOOKUP(A:A,'Rangliste ab 9.Rang'!A:L,12,FALSE)</f>
        <v>90</v>
      </c>
      <c r="M19" s="4">
        <f t="shared" si="5"/>
        <v>179</v>
      </c>
      <c r="N19" s="1">
        <f>VLOOKUP(A:A,'Rangliste ab 9.Rang'!A:N,14,FALSE)</f>
        <v>96</v>
      </c>
      <c r="O19" s="1">
        <f>VLOOKUP(A:A,'Rangliste ab 9.Rang'!A:O,15,FALSE)</f>
        <v>92</v>
      </c>
      <c r="P19" s="4">
        <f t="shared" si="6"/>
        <v>188</v>
      </c>
      <c r="Q19" s="4">
        <f t="shared" si="7"/>
        <v>563</v>
      </c>
      <c r="R19" s="1"/>
      <c r="S19" s="90"/>
    </row>
    <row r="20" spans="1:19" x14ac:dyDescent="0.2">
      <c r="A20" s="93"/>
      <c r="Q20" s="4">
        <f>SUM(Q13:Q19)</f>
        <v>3901</v>
      </c>
      <c r="S20" s="90">
        <f>Q20/7</f>
        <v>557.28571428571433</v>
      </c>
    </row>
    <row r="21" spans="1:19" x14ac:dyDescent="0.2">
      <c r="A21" s="93"/>
      <c r="Q21" s="4"/>
      <c r="S21" s="90"/>
    </row>
    <row r="22" spans="1:19" x14ac:dyDescent="0.2">
      <c r="A22" s="93"/>
      <c r="Q22" s="4"/>
      <c r="S22" s="90"/>
    </row>
    <row r="23" spans="1:19" s="9" customFormat="1" ht="15.75" x14ac:dyDescent="0.25">
      <c r="A23" s="94"/>
      <c r="B23" s="9">
        <v>2</v>
      </c>
      <c r="C23" s="9" t="s">
        <v>78</v>
      </c>
      <c r="D23" s="130"/>
      <c r="G23" s="17">
        <f>S32</f>
        <v>551.57142857142856</v>
      </c>
      <c r="H23" s="21"/>
      <c r="I23" s="21"/>
      <c r="J23" s="4"/>
      <c r="K23" s="21"/>
      <c r="L23" s="21"/>
      <c r="M23" s="4"/>
      <c r="N23" s="21"/>
      <c r="O23" s="21"/>
      <c r="P23" s="4"/>
      <c r="S23" s="91"/>
    </row>
    <row r="24" spans="1:19" x14ac:dyDescent="0.2">
      <c r="A24" s="93"/>
      <c r="S24" s="90"/>
    </row>
    <row r="25" spans="1:19" x14ac:dyDescent="0.2">
      <c r="A25" s="92">
        <v>54</v>
      </c>
      <c r="C25" s="1" t="str">
        <f>VLOOKUP(A:A,Gutpunkte!A:B,2,FALSE)</f>
        <v>Eggimann Lara</v>
      </c>
      <c r="D25" s="131">
        <f>VLOOKUP(A:A,Gutpunkte!A:D,4,FALSE)</f>
        <v>89</v>
      </c>
      <c r="E25" s="1" t="str">
        <f>VLOOKUP(A:A,Gutpunkte!A:E,5,FALSE)</f>
        <v>OL</v>
      </c>
      <c r="F25" s="1"/>
      <c r="G25" s="1" t="str">
        <f>VLOOKUP(A:A,Gutpunkte!A:C,3,FALSE)</f>
        <v>Spiez</v>
      </c>
      <c r="H25" s="1">
        <f>VLOOKUP(A:A,'Rangliste ab 9.Rang'!A:H,8,FALSE)</f>
        <v>99</v>
      </c>
      <c r="I25" s="1">
        <f>VLOOKUP(A:A,'Rangliste ab 9.Rang'!A:I,9,FALSE)</f>
        <v>99</v>
      </c>
      <c r="J25" s="4">
        <f>SUM(H25:I25)</f>
        <v>198</v>
      </c>
      <c r="K25" s="1">
        <f>VLOOKUP(A:A,'Rangliste ab 9.Rang'!A:K,11,FALSE)</f>
        <v>89</v>
      </c>
      <c r="L25" s="1">
        <f>VLOOKUP(A:A,'Rangliste ab 9.Rang'!A:L,12,FALSE)</f>
        <v>91</v>
      </c>
      <c r="M25" s="4">
        <f>SUM(K25:L25)</f>
        <v>180</v>
      </c>
      <c r="N25" s="1">
        <f>VLOOKUP(A:A,'Rangliste ab 9.Rang'!A:N,14,FALSE)</f>
        <v>95</v>
      </c>
      <c r="O25" s="1">
        <f>VLOOKUP(A:A,'Rangliste ab 9.Rang'!A:O,15,FALSE)</f>
        <v>95</v>
      </c>
      <c r="P25" s="4">
        <f>SUM(N25:O25)</f>
        <v>190</v>
      </c>
      <c r="Q25" s="4">
        <f>SUM(P25,M25,J25)</f>
        <v>568</v>
      </c>
      <c r="R25" s="1"/>
      <c r="S25" s="90"/>
    </row>
    <row r="26" spans="1:19" x14ac:dyDescent="0.2">
      <c r="A26" s="92">
        <v>325</v>
      </c>
      <c r="C26" s="1" t="str">
        <f>VLOOKUP(A:A,Gutpunkte!A:B,2,FALSE)</f>
        <v>Gerber Stefan</v>
      </c>
      <c r="D26" s="131">
        <f>VLOOKUP(A:A,Gutpunkte!A:D,4,FALSE)</f>
        <v>69</v>
      </c>
      <c r="E26" s="1" t="str">
        <f>VLOOKUP(A:A,Gutpunkte!A:E,5,FALSE)</f>
        <v>OL</v>
      </c>
      <c r="F26" s="1"/>
      <c r="G26" s="1" t="str">
        <f>VLOOKUP(A:A,Gutpunkte!A:C,3,FALSE)</f>
        <v>Spiez</v>
      </c>
      <c r="H26" s="1">
        <f>VLOOKUP(A:A,'Rangliste ab 9.Rang'!A:H,8,FALSE)</f>
        <v>98</v>
      </c>
      <c r="I26" s="1">
        <f>VLOOKUP(A:A,'Rangliste ab 9.Rang'!A:I,9,FALSE)</f>
        <v>96</v>
      </c>
      <c r="J26" s="4">
        <f t="shared" ref="J26:J31" si="8">SUM(H26:I26)</f>
        <v>194</v>
      </c>
      <c r="K26" s="1">
        <f>VLOOKUP(A:A,'Rangliste ab 9.Rang'!A:K,11,FALSE)</f>
        <v>86</v>
      </c>
      <c r="L26" s="1">
        <f>VLOOKUP(A:A,'Rangliste ab 9.Rang'!A:L,12,FALSE)</f>
        <v>88</v>
      </c>
      <c r="M26" s="4">
        <f t="shared" ref="M26:M31" si="9">SUM(K26:L26)</f>
        <v>174</v>
      </c>
      <c r="N26" s="1">
        <f>VLOOKUP(A:A,'Rangliste ab 9.Rang'!A:N,14,FALSE)</f>
        <v>94</v>
      </c>
      <c r="O26" s="1">
        <f>VLOOKUP(A:A,'Rangliste ab 9.Rang'!A:O,15,FALSE)</f>
        <v>97</v>
      </c>
      <c r="P26" s="4">
        <f t="shared" ref="P26:P31" si="10">SUM(N26:O26)</f>
        <v>191</v>
      </c>
      <c r="Q26" s="4">
        <f t="shared" ref="Q26:Q31" si="11">SUM(P26,M26,J26)</f>
        <v>559</v>
      </c>
      <c r="R26" s="1"/>
      <c r="S26" s="90"/>
    </row>
    <row r="27" spans="1:19" x14ac:dyDescent="0.2">
      <c r="A27" s="92">
        <v>172</v>
      </c>
      <c r="C27" s="1" t="str">
        <f>VLOOKUP(A:A,Gutpunkte!A:B,2,FALSE)</f>
        <v>Reichenbach Daniel</v>
      </c>
      <c r="D27" s="131">
        <f>VLOOKUP(A:A,Gutpunkte!A:D,4,FALSE)</f>
        <v>59</v>
      </c>
      <c r="E27" s="1" t="str">
        <f>VLOOKUP(A:A,Gutpunkte!A:E,5,FALSE)</f>
        <v>OL</v>
      </c>
      <c r="F27" s="1"/>
      <c r="G27" s="1" t="str">
        <f>VLOOKUP(A:A,Gutpunkte!A:C,3,FALSE)</f>
        <v>Feutersoey</v>
      </c>
      <c r="H27" s="1">
        <f>VLOOKUP(A:A,'Rangliste ab 9.Rang'!A:H,8,FALSE)</f>
        <v>100</v>
      </c>
      <c r="I27" s="1">
        <f>VLOOKUP(A:A,'Rangliste ab 9.Rang'!A:I,9,FALSE)</f>
        <v>98</v>
      </c>
      <c r="J27" s="4">
        <f t="shared" si="8"/>
        <v>198</v>
      </c>
      <c r="K27" s="1">
        <f>VLOOKUP(A:A,'Rangliste ab 9.Rang'!A:K,11,FALSE)</f>
        <v>88</v>
      </c>
      <c r="L27" s="1">
        <f>VLOOKUP(A:A,'Rangliste ab 9.Rang'!A:L,12,FALSE)</f>
        <v>86</v>
      </c>
      <c r="M27" s="4">
        <f t="shared" si="9"/>
        <v>174</v>
      </c>
      <c r="N27" s="1">
        <f>VLOOKUP(A:A,'Rangliste ab 9.Rang'!A:N,14,FALSE)</f>
        <v>95</v>
      </c>
      <c r="O27" s="1">
        <f>VLOOKUP(A:A,'Rangliste ab 9.Rang'!A:O,15,FALSE)</f>
        <v>94</v>
      </c>
      <c r="P27" s="4">
        <f t="shared" si="10"/>
        <v>189</v>
      </c>
      <c r="Q27" s="4">
        <f t="shared" si="11"/>
        <v>561</v>
      </c>
      <c r="R27" s="1"/>
      <c r="S27" s="90"/>
    </row>
    <row r="28" spans="1:19" x14ac:dyDescent="0.2">
      <c r="A28" s="92">
        <v>178</v>
      </c>
      <c r="C28" s="1" t="str">
        <f>VLOOKUP(A:A,Gutpunkte!A:B,2,FALSE)</f>
        <v>Roth Andreas</v>
      </c>
      <c r="D28" s="131">
        <f>VLOOKUP(A:A,Gutpunkte!A:D,4,FALSE)</f>
        <v>73</v>
      </c>
      <c r="E28" s="1" t="str">
        <f>VLOOKUP(A:A,Gutpunkte!A:E,5,FALSE)</f>
        <v>OL</v>
      </c>
      <c r="F28" s="1"/>
      <c r="G28" s="1" t="str">
        <f>VLOOKUP(A:A,Gutpunkte!A:C,3,FALSE)</f>
        <v>Wimmis</v>
      </c>
      <c r="H28" s="1">
        <f>VLOOKUP(A:A,'Rangliste ab 9.Rang'!A:H,8,FALSE)</f>
        <v>98</v>
      </c>
      <c r="I28" s="1">
        <f>VLOOKUP(A:A,'Rangliste ab 9.Rang'!A:I,9,FALSE)</f>
        <v>97</v>
      </c>
      <c r="J28" s="4">
        <f t="shared" si="8"/>
        <v>195</v>
      </c>
      <c r="K28" s="1">
        <f>VLOOKUP(A:A,'Rangliste ab 9.Rang'!A:K,11,FALSE)</f>
        <v>86</v>
      </c>
      <c r="L28" s="1">
        <f>VLOOKUP(A:A,'Rangliste ab 9.Rang'!A:L,12,FALSE)</f>
        <v>91</v>
      </c>
      <c r="M28" s="4">
        <f t="shared" si="9"/>
        <v>177</v>
      </c>
      <c r="N28" s="1">
        <f>VLOOKUP(A:A,'Rangliste ab 9.Rang'!A:N,14,FALSE)</f>
        <v>92</v>
      </c>
      <c r="O28" s="1">
        <f>VLOOKUP(A:A,'Rangliste ab 9.Rang'!A:O,15,FALSE)</f>
        <v>94</v>
      </c>
      <c r="P28" s="4">
        <f t="shared" si="10"/>
        <v>186</v>
      </c>
      <c r="Q28" s="4">
        <f t="shared" si="11"/>
        <v>558</v>
      </c>
      <c r="R28" s="1"/>
      <c r="S28" s="90"/>
    </row>
    <row r="29" spans="1:19" x14ac:dyDescent="0.2">
      <c r="A29" s="92">
        <v>298</v>
      </c>
      <c r="C29" s="1" t="str">
        <f>VLOOKUP(A:A,Gutpunkte!A:B,2,FALSE)</f>
        <v>Schwarz Marcial</v>
      </c>
      <c r="D29" s="131">
        <f>VLOOKUP(A:A,Gutpunkte!A:D,4,FALSE)</f>
        <v>82</v>
      </c>
      <c r="E29" s="1" t="str">
        <f>VLOOKUP(A:A,Gutpunkte!A:E,5,FALSE)</f>
        <v>OL</v>
      </c>
      <c r="F29" s="1"/>
      <c r="G29" s="1" t="str">
        <f>VLOOKUP(A:A,Gutpunkte!A:C,3,FALSE)</f>
        <v>Boltigen</v>
      </c>
      <c r="H29" s="1">
        <f>VLOOKUP(A:A,'Rangliste ab 9.Rang'!A:H,8,FALSE)</f>
        <v>99</v>
      </c>
      <c r="I29" s="1">
        <f>VLOOKUP(A:A,'Rangliste ab 9.Rang'!A:I,9,FALSE)</f>
        <v>99</v>
      </c>
      <c r="J29" s="4">
        <f t="shared" si="8"/>
        <v>198</v>
      </c>
      <c r="K29" s="1">
        <f>VLOOKUP(A:A,'Rangliste ab 9.Rang'!A:K,11,FALSE)</f>
        <v>78</v>
      </c>
      <c r="L29" s="1">
        <f>VLOOKUP(A:A,'Rangliste ab 9.Rang'!A:L,12,FALSE)</f>
        <v>80</v>
      </c>
      <c r="M29" s="4">
        <f t="shared" si="9"/>
        <v>158</v>
      </c>
      <c r="N29" s="1">
        <f>VLOOKUP(A:A,'Rangliste ab 9.Rang'!A:N,14,FALSE)</f>
        <v>90</v>
      </c>
      <c r="O29" s="1">
        <f>VLOOKUP(A:A,'Rangliste ab 9.Rang'!A:O,15,FALSE)</f>
        <v>92</v>
      </c>
      <c r="P29" s="4">
        <f t="shared" si="10"/>
        <v>182</v>
      </c>
      <c r="Q29" s="4">
        <f t="shared" si="11"/>
        <v>538</v>
      </c>
      <c r="S29" s="90"/>
    </row>
    <row r="30" spans="1:19" x14ac:dyDescent="0.2">
      <c r="A30" s="92">
        <v>255</v>
      </c>
      <c r="C30" s="1" t="str">
        <f>VLOOKUP(A:A,Gutpunkte!A:B,2,FALSE)</f>
        <v>Willener Hans-Ruedi</v>
      </c>
      <c r="D30" s="131">
        <f>VLOOKUP(A:A,Gutpunkte!A:D,4,FALSE)</f>
        <v>66</v>
      </c>
      <c r="E30" s="1" t="str">
        <f>VLOOKUP(A:A,Gutpunkte!A:E,5,FALSE)</f>
        <v>OL</v>
      </c>
      <c r="F30" s="1"/>
      <c r="G30" s="1" t="str">
        <f>VLOOKUP(A:A,Gutpunkte!A:C,3,FALSE)</f>
        <v>Ringoldswil</v>
      </c>
      <c r="H30" s="1">
        <f>VLOOKUP(A:A,'Rangliste ab 9.Rang'!A:H,8,FALSE)</f>
        <v>95</v>
      </c>
      <c r="I30" s="1">
        <f>VLOOKUP(A:A,'Rangliste ab 9.Rang'!A:I,9,FALSE)</f>
        <v>97</v>
      </c>
      <c r="J30" s="4">
        <f t="shared" si="8"/>
        <v>192</v>
      </c>
      <c r="K30" s="1">
        <f>VLOOKUP(A:A,'Rangliste ab 9.Rang'!A:K,11,FALSE)</f>
        <v>78</v>
      </c>
      <c r="L30" s="1">
        <f>VLOOKUP(A:A,'Rangliste ab 9.Rang'!A:L,12,FALSE)</f>
        <v>78</v>
      </c>
      <c r="M30" s="4">
        <f t="shared" si="9"/>
        <v>156</v>
      </c>
      <c r="N30" s="1">
        <f>VLOOKUP(A:A,'Rangliste ab 9.Rang'!A:N,14,FALSE)</f>
        <v>92</v>
      </c>
      <c r="O30" s="1">
        <f>VLOOKUP(A:A,'Rangliste ab 9.Rang'!A:O,15,FALSE)</f>
        <v>89</v>
      </c>
      <c r="P30" s="4">
        <f t="shared" si="10"/>
        <v>181</v>
      </c>
      <c r="Q30" s="4">
        <f t="shared" si="11"/>
        <v>529</v>
      </c>
      <c r="R30" s="1"/>
      <c r="S30" s="90"/>
    </row>
    <row r="31" spans="1:19" x14ac:dyDescent="0.2">
      <c r="A31" s="92">
        <v>267</v>
      </c>
      <c r="C31" s="1" t="str">
        <f>VLOOKUP(A:A,Gutpunkte!A:B,2,FALSE)</f>
        <v>Wyss Peter</v>
      </c>
      <c r="D31" s="131">
        <f>VLOOKUP(A:A,Gutpunkte!A:D,4,FALSE)</f>
        <v>64</v>
      </c>
      <c r="E31" s="1" t="str">
        <f>VLOOKUP(A:A,Gutpunkte!A:E,5,FALSE)</f>
        <v>OL</v>
      </c>
      <c r="F31" s="1"/>
      <c r="G31" s="1" t="str">
        <f>VLOOKUP(A:A,Gutpunkte!A:C,3,FALSE)</f>
        <v>Goldswil</v>
      </c>
      <c r="H31" s="1">
        <f>VLOOKUP(A:A,'Rangliste ab 9.Rang'!A:H,8,FALSE)</f>
        <v>96</v>
      </c>
      <c r="I31" s="1">
        <f>VLOOKUP(A:A,'Rangliste ab 9.Rang'!A:I,9,FALSE)</f>
        <v>100</v>
      </c>
      <c r="J31" s="4">
        <f t="shared" si="8"/>
        <v>196</v>
      </c>
      <c r="K31" s="1">
        <f>VLOOKUP(A:A,'Rangliste ab 9.Rang'!A:K,11,FALSE)</f>
        <v>88</v>
      </c>
      <c r="L31" s="1">
        <f>VLOOKUP(A:A,'Rangliste ab 9.Rang'!A:L,12,FALSE)</f>
        <v>89</v>
      </c>
      <c r="M31" s="4">
        <f t="shared" si="9"/>
        <v>177</v>
      </c>
      <c r="N31" s="1">
        <f>VLOOKUP(A:A,'Rangliste ab 9.Rang'!A:N,14,FALSE)</f>
        <v>87</v>
      </c>
      <c r="O31" s="1">
        <f>VLOOKUP(A:A,'Rangliste ab 9.Rang'!A:O,15,FALSE)</f>
        <v>88</v>
      </c>
      <c r="P31" s="4">
        <f t="shared" si="10"/>
        <v>175</v>
      </c>
      <c r="Q31" s="4">
        <f t="shared" si="11"/>
        <v>548</v>
      </c>
      <c r="R31" s="1"/>
      <c r="S31" s="90"/>
    </row>
    <row r="32" spans="1:19" x14ac:dyDescent="0.2">
      <c r="A32" s="93"/>
      <c r="C32" s="1"/>
      <c r="D32" s="131"/>
      <c r="E32" s="1"/>
      <c r="F32" s="1"/>
      <c r="G32" s="1"/>
      <c r="H32" s="1"/>
      <c r="I32" s="1"/>
      <c r="K32" s="1"/>
      <c r="L32" s="1"/>
      <c r="N32" s="1"/>
      <c r="O32" s="1"/>
      <c r="Q32" s="4">
        <f>SUM(Q24:Q31)</f>
        <v>3861</v>
      </c>
      <c r="R32" s="1"/>
      <c r="S32" s="88">
        <f>Q32/7</f>
        <v>551.57142857142856</v>
      </c>
    </row>
    <row r="33" spans="1:19" x14ac:dyDescent="0.2">
      <c r="A33" s="93"/>
      <c r="C33" s="1"/>
      <c r="D33" s="131"/>
      <c r="E33" s="1"/>
      <c r="F33" s="1"/>
      <c r="G33" s="1"/>
      <c r="H33" s="1"/>
      <c r="I33" s="1"/>
      <c r="K33" s="1"/>
      <c r="L33" s="1"/>
      <c r="N33" s="1"/>
      <c r="O33" s="1"/>
      <c r="Q33" s="4"/>
      <c r="R33" s="1"/>
      <c r="S33" s="88"/>
    </row>
    <row r="34" spans="1:19" x14ac:dyDescent="0.2">
      <c r="A34" s="93"/>
      <c r="C34" s="1"/>
      <c r="D34" s="131"/>
      <c r="E34" s="1"/>
      <c r="F34" s="1"/>
      <c r="G34" s="1"/>
      <c r="H34" s="1"/>
      <c r="I34" s="1"/>
      <c r="K34" s="1"/>
      <c r="L34" s="1"/>
      <c r="N34" s="1"/>
      <c r="O34" s="1"/>
      <c r="Q34" s="4"/>
      <c r="S34" s="90"/>
    </row>
    <row r="35" spans="1:19" s="9" customFormat="1" ht="15.75" x14ac:dyDescent="0.25">
      <c r="A35" s="94"/>
      <c r="B35" s="9">
        <v>3</v>
      </c>
      <c r="C35" s="9" t="s">
        <v>79</v>
      </c>
      <c r="D35" s="130"/>
      <c r="G35" s="17">
        <f>S41</f>
        <v>415.2</v>
      </c>
      <c r="H35" s="21"/>
      <c r="I35" s="21"/>
      <c r="J35" s="4"/>
      <c r="K35" s="21"/>
      <c r="L35" s="21"/>
      <c r="M35" s="4"/>
      <c r="N35" s="21"/>
      <c r="O35" s="21"/>
      <c r="P35" s="4"/>
      <c r="S35" s="91"/>
    </row>
    <row r="36" spans="1:19" x14ac:dyDescent="0.2">
      <c r="A36" s="93"/>
      <c r="S36" s="90"/>
    </row>
    <row r="37" spans="1:19" x14ac:dyDescent="0.2">
      <c r="A37" s="93">
        <v>343</v>
      </c>
      <c r="C37" s="1" t="str">
        <f>VLOOKUP(A:A,Gutpunkte!A:B,2,FALSE)</f>
        <v>Flury Kristina</v>
      </c>
      <c r="D37" s="131">
        <f>VLOOKUP(A:A,Gutpunkte!A:D,4,FALSE)</f>
        <v>99</v>
      </c>
      <c r="E37" s="1" t="str">
        <f>VLOOKUP(A:A,Gutpunkte!A:E,5,FALSE)</f>
        <v>OA</v>
      </c>
      <c r="F37" s="1"/>
      <c r="G37" s="1" t="str">
        <f>VLOOKUP(A:A,Gutpunkte!A:C,3,FALSE)</f>
        <v>Wangen a.A.</v>
      </c>
      <c r="H37" s="1">
        <f>VLOOKUP(A:A,'Rangliste ab 9.Rang'!A:H,8,FALSE)</f>
        <v>93</v>
      </c>
      <c r="I37" s="1">
        <f>VLOOKUP(A:A,'Rangliste ab 9.Rang'!A:I,9,FALSE)</f>
        <v>94</v>
      </c>
      <c r="J37" s="4">
        <f t="shared" ref="J37:J40" si="12">SUM(H37:I37)</f>
        <v>187</v>
      </c>
      <c r="K37" s="1">
        <f>VLOOKUP(A:A,'Rangliste ab 9.Rang'!A:K,11,FALSE)</f>
        <v>85</v>
      </c>
      <c r="L37" s="1">
        <f>VLOOKUP(A:A,'Rangliste ab 9.Rang'!A:L,12,FALSE)</f>
        <v>79</v>
      </c>
      <c r="M37" s="4">
        <f t="shared" ref="M37:M40" si="13">SUM(K37:L37)</f>
        <v>164</v>
      </c>
      <c r="N37" s="1">
        <f>VLOOKUP(A:A,'Rangliste ab 9.Rang'!A:N,14,FALSE)</f>
        <v>76</v>
      </c>
      <c r="O37" s="1">
        <f>VLOOKUP(A:A,'Rangliste ab 9.Rang'!A:O,15,FALSE)</f>
        <v>81</v>
      </c>
      <c r="P37" s="4">
        <f t="shared" ref="P37:P40" si="14">SUM(N37:O37)</f>
        <v>157</v>
      </c>
      <c r="Q37" s="4">
        <f t="shared" ref="Q37:Q40" si="15">SUM(P37,M37,J37)</f>
        <v>508</v>
      </c>
      <c r="R37" s="1"/>
      <c r="S37" s="90"/>
    </row>
    <row r="38" spans="1:19" x14ac:dyDescent="0.2">
      <c r="A38" s="93">
        <v>155</v>
      </c>
      <c r="C38" s="1" t="str">
        <f>VLOOKUP(A:A,Gutpunkte!A:B,2,FALSE)</f>
        <v>Michel Thomas</v>
      </c>
      <c r="D38" s="131">
        <f>VLOOKUP(A:A,Gutpunkte!A:D,4,FALSE)</f>
        <v>82</v>
      </c>
      <c r="E38" s="1" t="str">
        <f>VLOOKUP(A:A,Gutpunkte!A:E,5,FALSE)</f>
        <v>OA</v>
      </c>
      <c r="F38" s="1"/>
      <c r="G38" s="1" t="str">
        <f>VLOOKUP(A:A,Gutpunkte!A:C,3,FALSE)</f>
        <v>Ersigen</v>
      </c>
      <c r="H38" s="1">
        <f>VLOOKUP(A:A,'Rangliste ab 9.Rang'!A:H,8,FALSE)</f>
        <v>95</v>
      </c>
      <c r="I38" s="1">
        <f>VLOOKUP(A:A,'Rangliste ab 9.Rang'!A:I,9,FALSE)</f>
        <v>92</v>
      </c>
      <c r="J38" s="4">
        <f t="shared" ref="J38:J39" si="16">SUM(H38:I38)</f>
        <v>187</v>
      </c>
      <c r="K38" s="1">
        <f>VLOOKUP(A:A,'Rangliste ab 9.Rang'!A:K,11,FALSE)</f>
        <v>74</v>
      </c>
      <c r="L38" s="1">
        <f>VLOOKUP(A:A,'Rangliste ab 9.Rang'!A:L,12,FALSE)</f>
        <v>89</v>
      </c>
      <c r="M38" s="4">
        <f t="shared" ref="M38:M39" si="17">SUM(K38:L38)</f>
        <v>163</v>
      </c>
      <c r="N38" s="1">
        <f>VLOOKUP(A:A,'Rangliste ab 9.Rang'!A:N,14,FALSE)</f>
        <v>91</v>
      </c>
      <c r="O38" s="1">
        <f>VLOOKUP(A:A,'Rangliste ab 9.Rang'!A:O,15,FALSE)</f>
        <v>86</v>
      </c>
      <c r="P38" s="4">
        <f t="shared" ref="P38:P39" si="18">SUM(N38:O38)</f>
        <v>177</v>
      </c>
      <c r="Q38" s="4">
        <f t="shared" ref="Q38:Q39" si="19">SUM(P38,M38,J38)</f>
        <v>527</v>
      </c>
      <c r="R38" s="1"/>
      <c r="S38" s="90"/>
    </row>
    <row r="39" spans="1:19" x14ac:dyDescent="0.2">
      <c r="A39" s="93">
        <v>344</v>
      </c>
      <c r="C39" s="1" t="str">
        <f>VLOOKUP(A:A,Gutpunkte!A:B,2,FALSE)</f>
        <v>Capuzzello Selina</v>
      </c>
      <c r="D39" s="131">
        <f>VLOOKUP(A:A,Gutpunkte!A:D,4,FALSE)</f>
        <v>0</v>
      </c>
      <c r="E39" s="1" t="str">
        <f>VLOOKUP(A:A,Gutpunkte!A:E,5,FALSE)</f>
        <v>OA</v>
      </c>
      <c r="F39" s="1"/>
      <c r="G39" s="1" t="str">
        <f>VLOOKUP(A:A,Gutpunkte!A:C,3,FALSE)</f>
        <v>Subigen</v>
      </c>
      <c r="H39" s="1">
        <f>VLOOKUP(A:A,'Rangliste ab 9.Rang'!A:H,8,FALSE)</f>
        <v>94</v>
      </c>
      <c r="I39" s="1">
        <f>VLOOKUP(A:A,'Rangliste ab 9.Rang'!A:I,9,FALSE)</f>
        <v>91</v>
      </c>
      <c r="J39" s="4">
        <f t="shared" si="16"/>
        <v>185</v>
      </c>
      <c r="K39" s="1">
        <f>VLOOKUP(A:A,'Rangliste ab 9.Rang'!A:K,11,FALSE)</f>
        <v>72</v>
      </c>
      <c r="L39" s="1">
        <f>VLOOKUP(A:A,'Rangliste ab 9.Rang'!A:L,12,FALSE)</f>
        <v>81</v>
      </c>
      <c r="M39" s="4">
        <f t="shared" si="17"/>
        <v>153</v>
      </c>
      <c r="N39" s="1">
        <f>VLOOKUP(A:A,'Rangliste ab 9.Rang'!A:N,14,FALSE)</f>
        <v>75</v>
      </c>
      <c r="O39" s="1">
        <f>VLOOKUP(A:A,'Rangliste ab 9.Rang'!A:O,15,FALSE)</f>
        <v>83</v>
      </c>
      <c r="P39" s="4">
        <f t="shared" si="18"/>
        <v>158</v>
      </c>
      <c r="Q39" s="4">
        <f t="shared" si="19"/>
        <v>496</v>
      </c>
      <c r="R39" s="1"/>
      <c r="S39" s="90"/>
    </row>
    <row r="40" spans="1:19" x14ac:dyDescent="0.2">
      <c r="A40" s="93">
        <v>324</v>
      </c>
      <c r="C40" s="1" t="str">
        <f>VLOOKUP(A:A,Gutpunkte!A:B,2,FALSE)</f>
        <v>Zahnd Raphael</v>
      </c>
      <c r="D40" s="131">
        <f>VLOOKUP(A:A,Gutpunkte!A:D,4,FALSE)</f>
        <v>95</v>
      </c>
      <c r="E40" s="1" t="str">
        <f>VLOOKUP(A:A,Gutpunkte!A:E,5,FALSE)</f>
        <v>OA</v>
      </c>
      <c r="F40" s="1"/>
      <c r="G40" s="1" t="str">
        <f>VLOOKUP(A:A,Gutpunkte!A:C,3,FALSE)</f>
        <v>Herzogenbuchsee</v>
      </c>
      <c r="H40" s="1">
        <f>VLOOKUP(A:A,'Rangliste ab 9.Rang'!A:H,8,FALSE)</f>
        <v>97</v>
      </c>
      <c r="I40" s="1">
        <f>VLOOKUP(A:A,'Rangliste ab 9.Rang'!A:I,9,FALSE)</f>
        <v>96</v>
      </c>
      <c r="J40" s="4">
        <f t="shared" si="12"/>
        <v>193</v>
      </c>
      <c r="K40" s="1">
        <f>VLOOKUP(A:A,'Rangliste ab 9.Rang'!A:K,11,FALSE)</f>
        <v>84</v>
      </c>
      <c r="L40" s="1">
        <f>VLOOKUP(A:A,'Rangliste ab 9.Rang'!A:L,12,FALSE)</f>
        <v>80</v>
      </c>
      <c r="M40" s="4">
        <f t="shared" si="13"/>
        <v>164</v>
      </c>
      <c r="N40" s="1">
        <f>VLOOKUP(A:A,'Rangliste ab 9.Rang'!A:N,14,FALSE)</f>
        <v>94</v>
      </c>
      <c r="O40" s="1">
        <f>VLOOKUP(A:A,'Rangliste ab 9.Rang'!A:O,15,FALSE)</f>
        <v>94</v>
      </c>
      <c r="P40" s="4">
        <f t="shared" si="14"/>
        <v>188</v>
      </c>
      <c r="Q40" s="4">
        <f t="shared" si="15"/>
        <v>545</v>
      </c>
      <c r="R40" s="1"/>
      <c r="S40" s="90"/>
    </row>
    <row r="41" spans="1:19" x14ac:dyDescent="0.2">
      <c r="A41" s="93"/>
      <c r="Q41" s="4">
        <f>SUM(Q37:Q40)</f>
        <v>2076</v>
      </c>
      <c r="S41" s="114">
        <f>Q41/5</f>
        <v>415.2</v>
      </c>
    </row>
    <row r="42" spans="1:19" s="9" customFormat="1" ht="15.75" x14ac:dyDescent="0.25">
      <c r="A42" s="94"/>
      <c r="B42"/>
      <c r="C42"/>
      <c r="D42" s="129"/>
      <c r="E42"/>
      <c r="F42"/>
      <c r="G42"/>
      <c r="H42" s="21"/>
      <c r="I42" s="21"/>
      <c r="J42" s="4"/>
      <c r="K42" s="21"/>
      <c r="L42" s="21"/>
      <c r="M42" s="4"/>
      <c r="N42" s="21"/>
      <c r="O42" s="21"/>
      <c r="P42" s="4"/>
      <c r="Q42"/>
      <c r="R42"/>
      <c r="S42" s="90"/>
    </row>
    <row r="43" spans="1:19" x14ac:dyDescent="0.2">
      <c r="A43" s="93"/>
      <c r="S43" s="90"/>
    </row>
    <row r="44" spans="1:19" x14ac:dyDescent="0.2">
      <c r="A44" s="93"/>
      <c r="S44" s="90"/>
    </row>
    <row r="45" spans="1:19" x14ac:dyDescent="0.2">
      <c r="A45" s="93"/>
      <c r="S45" s="90"/>
    </row>
    <row r="46" spans="1:19" x14ac:dyDescent="0.2">
      <c r="A46" s="93"/>
      <c r="S46" s="90"/>
    </row>
    <row r="51" spans="3:21" x14ac:dyDescent="0.2">
      <c r="F51" s="1"/>
      <c r="G51" s="1"/>
      <c r="Q51" s="1"/>
      <c r="R51" s="1"/>
    </row>
    <row r="52" spans="3:21" ht="15.75" x14ac:dyDescent="0.25">
      <c r="C52" s="9"/>
      <c r="D52" s="130"/>
      <c r="E52" s="9"/>
      <c r="F52" s="9"/>
      <c r="G52" s="9"/>
      <c r="H52" s="22"/>
      <c r="Q52" s="9"/>
      <c r="R52" s="9"/>
      <c r="S52" s="14"/>
    </row>
    <row r="53" spans="3:21" x14ac:dyDescent="0.2">
      <c r="H53" s="22"/>
    </row>
    <row r="54" spans="3:21" x14ac:dyDescent="0.2">
      <c r="D54" s="131"/>
      <c r="E54" s="1"/>
      <c r="F54" s="1"/>
      <c r="G54" s="1"/>
      <c r="Q54" s="1"/>
      <c r="R54" s="4"/>
    </row>
    <row r="55" spans="3:21" x14ac:dyDescent="0.2">
      <c r="D55" s="131"/>
      <c r="E55" s="1"/>
      <c r="F55" s="1"/>
      <c r="G55" s="1"/>
      <c r="Q55" s="1"/>
      <c r="R55" s="4"/>
    </row>
    <row r="56" spans="3:21" x14ac:dyDescent="0.2">
      <c r="D56" s="131"/>
      <c r="E56" s="1"/>
      <c r="F56" s="1"/>
      <c r="G56" s="1"/>
      <c r="Q56" s="1"/>
      <c r="R56" s="4"/>
    </row>
    <row r="57" spans="3:21" x14ac:dyDescent="0.2">
      <c r="D57" s="131"/>
      <c r="E57" s="1"/>
      <c r="F57" s="1"/>
      <c r="G57" s="1"/>
      <c r="Q57" s="1"/>
      <c r="R57" s="4"/>
    </row>
    <row r="58" spans="3:21" x14ac:dyDescent="0.2">
      <c r="D58" s="131"/>
      <c r="E58" s="1"/>
      <c r="F58" s="1"/>
      <c r="G58" s="1"/>
      <c r="Q58" s="1"/>
      <c r="R58" s="4"/>
    </row>
    <row r="59" spans="3:21" x14ac:dyDescent="0.2">
      <c r="D59" s="131"/>
      <c r="E59" s="1"/>
      <c r="F59" s="1"/>
      <c r="G59" s="1"/>
      <c r="Q59" s="1"/>
      <c r="R59" s="4"/>
    </row>
    <row r="60" spans="3:21" x14ac:dyDescent="0.2">
      <c r="D60" s="131"/>
      <c r="E60" s="1"/>
      <c r="F60" s="1"/>
      <c r="G60" s="1"/>
      <c r="Q60" s="1"/>
      <c r="R60" s="4"/>
      <c r="T60" s="1"/>
      <c r="U60" s="1"/>
    </row>
    <row r="61" spans="3:21" x14ac:dyDescent="0.2">
      <c r="D61" s="131"/>
      <c r="E61" s="1"/>
      <c r="F61" s="1"/>
      <c r="G61" s="1"/>
      <c r="Q61" s="1"/>
      <c r="R61" s="4"/>
      <c r="T61" s="1"/>
      <c r="U61" s="1"/>
    </row>
    <row r="62" spans="3:21" x14ac:dyDescent="0.2">
      <c r="H62" s="22"/>
      <c r="R62" s="4"/>
      <c r="T62" s="1"/>
      <c r="U62" s="1"/>
    </row>
    <row r="63" spans="3:21" x14ac:dyDescent="0.2">
      <c r="C63" s="1"/>
      <c r="D63" s="131"/>
      <c r="E63" s="1"/>
      <c r="F63" s="1"/>
      <c r="G63" s="1"/>
      <c r="Q63" s="4"/>
      <c r="R63" s="1"/>
      <c r="T63" s="1"/>
      <c r="U63" s="1"/>
    </row>
    <row r="64" spans="3:21" x14ac:dyDescent="0.2">
      <c r="C64" s="1"/>
      <c r="D64" s="131"/>
      <c r="E64" s="1"/>
      <c r="F64" s="1"/>
      <c r="G64" s="1"/>
      <c r="Q64" s="4"/>
      <c r="R64" s="1"/>
      <c r="T64" s="1"/>
      <c r="U64" s="1"/>
    </row>
    <row r="65" spans="3:21" x14ac:dyDescent="0.2">
      <c r="C65" s="1"/>
      <c r="D65" s="131"/>
      <c r="E65" s="1"/>
      <c r="F65" s="1"/>
      <c r="G65" s="1"/>
      <c r="Q65" s="4"/>
      <c r="R65" s="1"/>
      <c r="T65" s="1"/>
      <c r="U65" s="1"/>
    </row>
    <row r="66" spans="3:21" x14ac:dyDescent="0.2">
      <c r="C66" s="1"/>
      <c r="D66" s="131"/>
      <c r="E66" s="1"/>
      <c r="F66" s="1"/>
      <c r="G66" s="1"/>
      <c r="Q66" s="4"/>
      <c r="R66" s="1"/>
      <c r="T66" s="1"/>
      <c r="U66" s="1"/>
    </row>
    <row r="67" spans="3:21" x14ac:dyDescent="0.2">
      <c r="C67" s="1"/>
      <c r="D67" s="131"/>
      <c r="E67" s="1"/>
      <c r="F67" s="1"/>
      <c r="G67" s="1"/>
      <c r="Q67" s="4"/>
      <c r="R67" s="1"/>
      <c r="T67" s="1"/>
      <c r="U67" s="1"/>
    </row>
    <row r="68" spans="3:21" x14ac:dyDescent="0.2">
      <c r="C68" s="1"/>
      <c r="D68" s="131"/>
      <c r="E68" s="1"/>
      <c r="F68" s="1"/>
      <c r="G68" s="1"/>
      <c r="Q68" s="4"/>
      <c r="R68" s="1"/>
    </row>
    <row r="69" spans="3:21" x14ac:dyDescent="0.2">
      <c r="C69" s="1"/>
      <c r="D69" s="131"/>
      <c r="E69" s="1"/>
      <c r="F69" s="1"/>
      <c r="G69" s="1"/>
      <c r="Q69" s="4"/>
      <c r="R69" s="1"/>
    </row>
    <row r="70" spans="3:21" x14ac:dyDescent="0.2">
      <c r="C70" s="1"/>
      <c r="D70" s="131"/>
      <c r="E70" s="1"/>
      <c r="F70" s="1"/>
      <c r="G70" s="1"/>
      <c r="Q70" s="4"/>
      <c r="R70" s="1"/>
    </row>
  </sheetData>
  <sheetProtection selectLockedCells="1"/>
  <mergeCells count="3">
    <mergeCell ref="B6:S6"/>
    <mergeCell ref="B2:S2"/>
    <mergeCell ref="B3:S3"/>
  </mergeCells>
  <phoneticPr fontId="0" type="noConversion"/>
  <pageMargins left="0.39370078740157483" right="0.39370078740157483" top="0.31496062992125984" bottom="0.31496062992125984" header="0.51181102362204722" footer="0.51181102362204722"/>
  <pageSetup paperSize="9" scale="93" orientation="portrait" r:id="rId1"/>
  <headerFooter alignWithMargins="0">
    <oddFooter>&amp;L&amp;G&amp;C&amp;"Arial,Fett"&amp;12Hauptsponsoren&amp;R&amp;G</oddFooter>
  </headerFooter>
  <ignoredErrors>
    <ignoredError sqref="S32 S20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Gutpunkte</vt:lpstr>
      <vt:lpstr>KT Meister, Ausz.</vt:lpstr>
      <vt:lpstr>Rangliste</vt:lpstr>
      <vt:lpstr>Finalquali</vt:lpstr>
      <vt:lpstr>Rangliste ab 9.Rang</vt:lpstr>
      <vt:lpstr>Gruppen A</vt:lpstr>
      <vt:lpstr>Gruppen B</vt:lpstr>
      <vt:lpstr>Finalquali!Druckbereich</vt:lpstr>
      <vt:lpstr>'Gruppen A'!Druckbereich</vt:lpstr>
      <vt:lpstr>'Gruppen B'!Druckbereich</vt:lpstr>
      <vt:lpstr>Rangliste!Druckbereich</vt:lpstr>
      <vt:lpstr>'Rangliste ab 9.Rang'!Druckbereich</vt:lpstr>
      <vt:lpstr>'Rangliste ab 9.Rang'!Drucktitel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Oesch</dc:creator>
  <cp:lastModifiedBy>Ernst Nydegger</cp:lastModifiedBy>
  <cp:lastPrinted>2014-08-10T12:23:16Z</cp:lastPrinted>
  <dcterms:created xsi:type="dcterms:W3CDTF">2005-08-08T11:01:07Z</dcterms:created>
  <dcterms:modified xsi:type="dcterms:W3CDTF">2014-08-10T18:32:41Z</dcterms:modified>
</cp:coreProperties>
</file>