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015" windowHeight="8100" activeTab="2"/>
  </bookViews>
  <sheets>
    <sheet name="Gelöschte Schützen" sheetId="11" r:id="rId1"/>
    <sheet name="Gutpunkte" sheetId="7" r:id="rId2"/>
    <sheet name="KT Meister, Ausz." sheetId="5" r:id="rId3"/>
    <sheet name="Rangliste Final" sheetId="13" r:id="rId4"/>
    <sheet name="Finalquali" sheetId="2" r:id="rId5"/>
    <sheet name="Rangliste ab 9.Rang" sheetId="1" r:id="rId6"/>
  </sheets>
  <externalReferences>
    <externalReference r:id="rId7"/>
  </externalReferences>
  <definedNames>
    <definedName name="_xlnm.Print_Area" localSheetId="4">Finalquali!$B$1:$U$53</definedName>
    <definedName name="_xlnm.Print_Area" localSheetId="5">'Rangliste ab 9.Rang'!$B$1:$T$57</definedName>
    <definedName name="_xlnm.Print_Area" localSheetId="3">'Rangliste Final'!$A$1:$O$61</definedName>
    <definedName name="_xlnm.Print_Titles" localSheetId="5">'Rangliste ab 9.Rang'!$2:$6</definedName>
  </definedNames>
  <calcPr calcId="125725"/>
</workbook>
</file>

<file path=xl/calcChain.xml><?xml version="1.0" encoding="utf-8"?>
<calcChain xmlns="http://schemas.openxmlformats.org/spreadsheetml/2006/main">
  <c r="F48" i="13"/>
  <c r="E48"/>
  <c r="M47"/>
  <c r="L47"/>
  <c r="K47"/>
  <c r="J47"/>
  <c r="I47"/>
  <c r="H47"/>
  <c r="G47"/>
  <c r="F47"/>
  <c r="E47"/>
  <c r="M46"/>
  <c r="L46"/>
  <c r="K46"/>
  <c r="J46"/>
  <c r="J45" s="1"/>
  <c r="I46"/>
  <c r="H46"/>
  <c r="H45" s="1"/>
  <c r="G46"/>
  <c r="F46"/>
  <c r="F45" s="1"/>
  <c r="E46"/>
  <c r="K45"/>
  <c r="I45"/>
  <c r="G45"/>
  <c r="E45"/>
  <c r="D45"/>
  <c r="C45"/>
  <c r="B45"/>
  <c r="F43"/>
  <c r="E43"/>
  <c r="M42"/>
  <c r="L42"/>
  <c r="K42"/>
  <c r="J42"/>
  <c r="I42"/>
  <c r="H42"/>
  <c r="G42"/>
  <c r="F42"/>
  <c r="E42"/>
  <c r="M41"/>
  <c r="L41"/>
  <c r="L40" s="1"/>
  <c r="K41"/>
  <c r="J41"/>
  <c r="J40" s="1"/>
  <c r="I41"/>
  <c r="H41"/>
  <c r="H40" s="1"/>
  <c r="G41"/>
  <c r="F41"/>
  <c r="F40" s="1"/>
  <c r="E41"/>
  <c r="M40"/>
  <c r="I40"/>
  <c r="E40"/>
  <c r="D40"/>
  <c r="C40"/>
  <c r="B40"/>
  <c r="F38"/>
  <c r="E38"/>
  <c r="M37"/>
  <c r="L37"/>
  <c r="K37"/>
  <c r="J37"/>
  <c r="I37"/>
  <c r="H37"/>
  <c r="G37"/>
  <c r="F37"/>
  <c r="E37"/>
  <c r="E35" s="1"/>
  <c r="M36"/>
  <c r="L36"/>
  <c r="L35" s="1"/>
  <c r="K36"/>
  <c r="J36"/>
  <c r="J35" s="1"/>
  <c r="I36"/>
  <c r="H36"/>
  <c r="H35" s="1"/>
  <c r="G36"/>
  <c r="F36"/>
  <c r="F35" s="1"/>
  <c r="E36"/>
  <c r="M35"/>
  <c r="I35"/>
  <c r="D35"/>
  <c r="C35"/>
  <c r="B35"/>
  <c r="F33"/>
  <c r="E33"/>
  <c r="M32"/>
  <c r="L32"/>
  <c r="K32"/>
  <c r="J32"/>
  <c r="I32"/>
  <c r="H32"/>
  <c r="G32"/>
  <c r="F32"/>
  <c r="E32"/>
  <c r="M31"/>
  <c r="L31"/>
  <c r="L30" s="1"/>
  <c r="K31"/>
  <c r="J31"/>
  <c r="J30" s="1"/>
  <c r="I31"/>
  <c r="H31"/>
  <c r="H30" s="1"/>
  <c r="G31"/>
  <c r="F31"/>
  <c r="F30" s="1"/>
  <c r="E31"/>
  <c r="M30"/>
  <c r="K30"/>
  <c r="I30"/>
  <c r="G30"/>
  <c r="E30"/>
  <c r="D30"/>
  <c r="C30"/>
  <c r="B30"/>
  <c r="F28"/>
  <c r="E28"/>
  <c r="M27"/>
  <c r="L27"/>
  <c r="K27"/>
  <c r="J27"/>
  <c r="I27"/>
  <c r="H27"/>
  <c r="G27"/>
  <c r="F27"/>
  <c r="E27"/>
  <c r="M26"/>
  <c r="L26"/>
  <c r="L25" s="1"/>
  <c r="K26"/>
  <c r="J26"/>
  <c r="J25" s="1"/>
  <c r="I26"/>
  <c r="H26"/>
  <c r="H25" s="1"/>
  <c r="G26"/>
  <c r="F26"/>
  <c r="F25" s="1"/>
  <c r="E26"/>
  <c r="M25"/>
  <c r="K25"/>
  <c r="I25"/>
  <c r="G25"/>
  <c r="E25"/>
  <c r="D25"/>
  <c r="C25"/>
  <c r="B25"/>
  <c r="F23"/>
  <c r="E23"/>
  <c r="M22"/>
  <c r="L22"/>
  <c r="K22"/>
  <c r="J22"/>
  <c r="I22"/>
  <c r="H22"/>
  <c r="G22"/>
  <c r="F22"/>
  <c r="E22"/>
  <c r="M21"/>
  <c r="L21"/>
  <c r="L20" s="1"/>
  <c r="K21"/>
  <c r="J21"/>
  <c r="J20" s="1"/>
  <c r="I21"/>
  <c r="H21"/>
  <c r="H20" s="1"/>
  <c r="G21"/>
  <c r="F21"/>
  <c r="F20" s="1"/>
  <c r="E21"/>
  <c r="M20"/>
  <c r="K20"/>
  <c r="I20"/>
  <c r="G20"/>
  <c r="E20"/>
  <c r="D20"/>
  <c r="C20"/>
  <c r="B20"/>
  <c r="F18"/>
  <c r="E18"/>
  <c r="M17"/>
  <c r="L17"/>
  <c r="K17"/>
  <c r="J17"/>
  <c r="I17"/>
  <c r="H17"/>
  <c r="G17"/>
  <c r="F17"/>
  <c r="E17"/>
  <c r="M16"/>
  <c r="L16"/>
  <c r="L15" s="1"/>
  <c r="K16"/>
  <c r="J16"/>
  <c r="J15" s="1"/>
  <c r="I16"/>
  <c r="H16"/>
  <c r="H15" s="1"/>
  <c r="G16"/>
  <c r="F16"/>
  <c r="F15" s="1"/>
  <c r="E16"/>
  <c r="M15"/>
  <c r="K15"/>
  <c r="I15"/>
  <c r="G15"/>
  <c r="E15"/>
  <c r="D15"/>
  <c r="C15"/>
  <c r="B15"/>
  <c r="F13"/>
  <c r="E13"/>
  <c r="M12"/>
  <c r="L12"/>
  <c r="K12"/>
  <c r="J12"/>
  <c r="I12"/>
  <c r="H12"/>
  <c r="G12"/>
  <c r="F12"/>
  <c r="E12"/>
  <c r="M11"/>
  <c r="L11"/>
  <c r="L10" s="1"/>
  <c r="K11"/>
  <c r="J11"/>
  <c r="J10" s="1"/>
  <c r="I11"/>
  <c r="H11"/>
  <c r="H10" s="1"/>
  <c r="G11"/>
  <c r="F11"/>
  <c r="F10" s="1"/>
  <c r="E11"/>
  <c r="M10"/>
  <c r="K10"/>
  <c r="I10"/>
  <c r="G10"/>
  <c r="E10"/>
  <c r="D10"/>
  <c r="C10"/>
  <c r="B10"/>
  <c r="J7"/>
  <c r="D4"/>
  <c r="N20" l="1"/>
  <c r="N25"/>
  <c r="N30"/>
  <c r="N10"/>
  <c r="N15"/>
  <c r="G35"/>
  <c r="N35" s="1"/>
  <c r="K35"/>
  <c r="G40"/>
  <c r="K40"/>
  <c r="N40" s="1"/>
  <c r="M45"/>
  <c r="L45"/>
  <c r="N45" s="1"/>
  <c r="S36" i="1"/>
  <c r="S42"/>
  <c r="S25"/>
  <c r="S27"/>
  <c r="S29"/>
  <c r="S45"/>
  <c r="S44"/>
  <c r="S40"/>
  <c r="S38"/>
  <c r="S18"/>
  <c r="S24"/>
  <c r="S10"/>
  <c r="S22"/>
  <c r="S52"/>
  <c r="S56"/>
  <c r="S46"/>
  <c r="S14"/>
  <c r="S15"/>
  <c r="S12"/>
  <c r="S9"/>
  <c r="S43"/>
  <c r="S26"/>
  <c r="S33"/>
  <c r="S23"/>
  <c r="S28"/>
  <c r="S8"/>
  <c r="S7"/>
  <c r="S11"/>
  <c r="S31"/>
  <c r="S17"/>
  <c r="S57"/>
  <c r="S37"/>
  <c r="S39"/>
  <c r="S34"/>
  <c r="S30"/>
  <c r="S55"/>
  <c r="S21"/>
  <c r="S41"/>
  <c r="S19"/>
  <c r="S35"/>
  <c r="S20"/>
  <c r="S13"/>
  <c r="S16"/>
  <c r="S49"/>
  <c r="S53"/>
  <c r="S48"/>
  <c r="S51"/>
  <c r="S54"/>
  <c r="S50"/>
  <c r="T50" s="1"/>
  <c r="S47"/>
  <c r="S32"/>
  <c r="M54" l="1"/>
  <c r="C57" l="1"/>
  <c r="D57"/>
  <c r="E57"/>
  <c r="G57"/>
  <c r="J57"/>
  <c r="M57"/>
  <c r="P57"/>
  <c r="T57"/>
  <c r="AE48" i="7"/>
  <c r="AF48" s="1"/>
  <c r="C54" i="1"/>
  <c r="D54"/>
  <c r="E54"/>
  <c r="G54"/>
  <c r="J54"/>
  <c r="P54"/>
  <c r="T54"/>
  <c r="C36"/>
  <c r="D36"/>
  <c r="E36"/>
  <c r="G36"/>
  <c r="J36"/>
  <c r="M36"/>
  <c r="P36"/>
  <c r="C51"/>
  <c r="D51"/>
  <c r="E51"/>
  <c r="G51"/>
  <c r="J51"/>
  <c r="M51"/>
  <c r="P51"/>
  <c r="C56"/>
  <c r="D56"/>
  <c r="E56"/>
  <c r="G56"/>
  <c r="J56"/>
  <c r="M56"/>
  <c r="P56"/>
  <c r="C46"/>
  <c r="D46"/>
  <c r="E46"/>
  <c r="G46"/>
  <c r="J46"/>
  <c r="M46"/>
  <c r="P46"/>
  <c r="T46"/>
  <c r="C52"/>
  <c r="D52"/>
  <c r="E52"/>
  <c r="G52"/>
  <c r="J52"/>
  <c r="M52"/>
  <c r="P52"/>
  <c r="C55"/>
  <c r="D55"/>
  <c r="E55"/>
  <c r="G55"/>
  <c r="J55"/>
  <c r="M55"/>
  <c r="P55"/>
  <c r="T55"/>
  <c r="AE132" i="7"/>
  <c r="AF132" s="1"/>
  <c r="AE133"/>
  <c r="AF133" s="1"/>
  <c r="AD142"/>
  <c r="AD125"/>
  <c r="AD37"/>
  <c r="Q57" i="1" l="1"/>
  <c r="Q36"/>
  <c r="Q56"/>
  <c r="Q51"/>
  <c r="Q54"/>
  <c r="Q46"/>
  <c r="Q55"/>
  <c r="Q52"/>
  <c r="AE180" i="7"/>
  <c r="AE179"/>
  <c r="AE177"/>
  <c r="AE170"/>
  <c r="AE169"/>
  <c r="AE168"/>
  <c r="AE166"/>
  <c r="AE165"/>
  <c r="AE162"/>
  <c r="AE161"/>
  <c r="AE160"/>
  <c r="AE143"/>
  <c r="AE142"/>
  <c r="AF142" s="1"/>
  <c r="AE140"/>
  <c r="AE137"/>
  <c r="AE136"/>
  <c r="AE129"/>
  <c r="AF125"/>
  <c r="AE124"/>
  <c r="AE123"/>
  <c r="AE114"/>
  <c r="AE111"/>
  <c r="AE108"/>
  <c r="AE98"/>
  <c r="AE92"/>
  <c r="AE88"/>
  <c r="AE83"/>
  <c r="AE77"/>
  <c r="AE76"/>
  <c r="AE73"/>
  <c r="AE70"/>
  <c r="AE68"/>
  <c r="AE66"/>
  <c r="AE63"/>
  <c r="AE59"/>
  <c r="AE58"/>
  <c r="AE52"/>
  <c r="AE49"/>
  <c r="AE45"/>
  <c r="AE40"/>
  <c r="AE38"/>
  <c r="AE37"/>
  <c r="AF37" s="1"/>
  <c r="AE36"/>
  <c r="AE31"/>
  <c r="AE30"/>
  <c r="AE29"/>
  <c r="AE20"/>
  <c r="AE19"/>
  <c r="AE8"/>
  <c r="AB115" i="11" l="1"/>
  <c r="AD115" s="1"/>
  <c r="Z115"/>
  <c r="J115"/>
  <c r="L115" s="1"/>
  <c r="N115" s="1"/>
  <c r="P115" s="1"/>
  <c r="R115" s="1"/>
  <c r="H115"/>
  <c r="AB113"/>
  <c r="AD113" s="1"/>
  <c r="Z113"/>
  <c r="AB111"/>
  <c r="AD111" s="1"/>
  <c r="Z111"/>
  <c r="AB104"/>
  <c r="AD104" s="1"/>
  <c r="Z104"/>
  <c r="J104"/>
  <c r="L104" s="1"/>
  <c r="N104" s="1"/>
  <c r="P104" s="1"/>
  <c r="R104" s="1"/>
  <c r="Z94"/>
  <c r="AB94" s="1"/>
  <c r="AD94" s="1"/>
  <c r="H94"/>
  <c r="J94" s="1"/>
  <c r="L94" s="1"/>
  <c r="N94" s="1"/>
  <c r="P94" s="1"/>
  <c r="R94" s="1"/>
  <c r="Z91"/>
  <c r="AB91" s="1"/>
  <c r="AD91" s="1"/>
  <c r="Z78"/>
  <c r="AB78" s="1"/>
  <c r="AD78" s="1"/>
  <c r="H78"/>
  <c r="J78" s="1"/>
  <c r="L78" s="1"/>
  <c r="N78" s="1"/>
  <c r="P78" s="1"/>
  <c r="R78" s="1"/>
  <c r="Z76"/>
  <c r="AB76" s="1"/>
  <c r="AD76" s="1"/>
  <c r="Z71"/>
  <c r="AB71" s="1"/>
  <c r="AD71" s="1"/>
  <c r="L71"/>
  <c r="N71" s="1"/>
  <c r="P71" s="1"/>
  <c r="R71" s="1"/>
  <c r="Z62"/>
  <c r="AB62" s="1"/>
  <c r="AD62" s="1"/>
  <c r="P62"/>
  <c r="R62" s="1"/>
  <c r="AD79"/>
  <c r="AD80"/>
  <c r="AD81"/>
  <c r="AD82"/>
  <c r="AD83"/>
  <c r="AD84"/>
  <c r="AD85"/>
  <c r="AD86"/>
  <c r="AD87"/>
  <c r="AD88"/>
  <c r="AD89"/>
  <c r="AD90"/>
  <c r="AD92"/>
  <c r="AD93"/>
  <c r="AD95"/>
  <c r="AD96"/>
  <c r="AD97"/>
  <c r="AD98"/>
  <c r="AD99"/>
  <c r="AD100"/>
  <c r="AD101"/>
  <c r="AD102"/>
  <c r="AD103"/>
  <c r="AD105"/>
  <c r="AD106"/>
  <c r="AD107"/>
  <c r="AD108"/>
  <c r="AD109"/>
  <c r="AD110"/>
  <c r="AD112"/>
  <c r="AD114"/>
  <c r="Z48"/>
  <c r="AB48" s="1"/>
  <c r="AD48" s="1"/>
  <c r="P48"/>
  <c r="R48" s="1"/>
  <c r="Z42"/>
  <c r="AB42" s="1"/>
  <c r="AD42" s="1"/>
  <c r="R42"/>
  <c r="Z33"/>
  <c r="AB33" s="1"/>
  <c r="AD33" s="1"/>
  <c r="H33"/>
  <c r="J33" s="1"/>
  <c r="L33" s="1"/>
  <c r="N33" s="1"/>
  <c r="P33" s="1"/>
  <c r="R33" s="1"/>
  <c r="Z25"/>
  <c r="AB25" s="1"/>
  <c r="AD25" s="1"/>
  <c r="P25"/>
  <c r="R25" s="1"/>
  <c r="Z23"/>
  <c r="AB23" s="1"/>
  <c r="AD23" s="1"/>
  <c r="H23"/>
  <c r="J23" s="1"/>
  <c r="L23" s="1"/>
  <c r="N23" s="1"/>
  <c r="P23" s="1"/>
  <c r="R23" s="1"/>
  <c r="Z16"/>
  <c r="AB16" s="1"/>
  <c r="AD16" s="1"/>
  <c r="P16"/>
  <c r="R16" s="1"/>
  <c r="R33" i="2"/>
  <c r="H11" i="7"/>
  <c r="H16"/>
  <c r="H17"/>
  <c r="H18"/>
  <c r="H22"/>
  <c r="H23"/>
  <c r="H25"/>
  <c r="H26"/>
  <c r="H38"/>
  <c r="H44"/>
  <c r="H45"/>
  <c r="H49"/>
  <c r="H55"/>
  <c r="H66"/>
  <c r="H67"/>
  <c r="H70"/>
  <c r="H73"/>
  <c r="H85"/>
  <c r="H88"/>
  <c r="H92"/>
  <c r="H98"/>
  <c r="H104"/>
  <c r="H106"/>
  <c r="H108"/>
  <c r="H111"/>
  <c r="H114"/>
  <c r="H121"/>
  <c r="H126"/>
  <c r="H129"/>
  <c r="H130"/>
  <c r="H136"/>
  <c r="H137"/>
  <c r="H138"/>
  <c r="H139"/>
  <c r="H140"/>
  <c r="H148"/>
  <c r="H156"/>
  <c r="H160"/>
  <c r="H163"/>
  <c r="H164"/>
  <c r="H165"/>
  <c r="H166"/>
  <c r="H167"/>
  <c r="H168"/>
  <c r="H169"/>
  <c r="H170"/>
  <c r="H180"/>
  <c r="AB35"/>
  <c r="AD35" s="1"/>
  <c r="AF35" s="1"/>
  <c r="AB39"/>
  <c r="AD39" s="1"/>
  <c r="AF39" s="1"/>
  <c r="AB56"/>
  <c r="R17" i="2"/>
  <c r="R21"/>
  <c r="R25"/>
  <c r="R29"/>
  <c r="R37"/>
  <c r="R41"/>
  <c r="R45"/>
  <c r="AD56" i="7" l="1"/>
  <c r="AF56" s="1"/>
  <c r="M44" i="1"/>
  <c r="G28"/>
  <c r="Z6" i="7" l="1"/>
  <c r="AB6" s="1"/>
  <c r="Z7"/>
  <c r="AB7" s="1"/>
  <c r="AD7" s="1"/>
  <c r="AF7" s="1"/>
  <c r="Z8"/>
  <c r="AB8" s="1"/>
  <c r="AD8" s="1"/>
  <c r="AF8" s="1"/>
  <c r="Z11"/>
  <c r="AB11" s="1"/>
  <c r="Z12"/>
  <c r="AB12" s="1"/>
  <c r="AD12" s="1"/>
  <c r="AF12" s="1"/>
  <c r="Z13"/>
  <c r="AB13" s="1"/>
  <c r="AD13" s="1"/>
  <c r="AF13" s="1"/>
  <c r="Z14"/>
  <c r="AB14" s="1"/>
  <c r="AD14" s="1"/>
  <c r="AF14" s="1"/>
  <c r="Z15"/>
  <c r="AB15" s="1"/>
  <c r="AD15" s="1"/>
  <c r="AF15" s="1"/>
  <c r="Z16"/>
  <c r="AB16" s="1"/>
  <c r="AD16" s="1"/>
  <c r="AF16" s="1"/>
  <c r="Z17"/>
  <c r="AB17" s="1"/>
  <c r="AD17" s="1"/>
  <c r="AF17" s="1"/>
  <c r="Z18"/>
  <c r="AB18" s="1"/>
  <c r="AD18" s="1"/>
  <c r="AF18" s="1"/>
  <c r="Z19"/>
  <c r="AB19" s="1"/>
  <c r="AD19" s="1"/>
  <c r="AF19" s="1"/>
  <c r="Z20"/>
  <c r="AB20" s="1"/>
  <c r="AD20" s="1"/>
  <c r="AF20" s="1"/>
  <c r="Z21"/>
  <c r="AB21" s="1"/>
  <c r="AD21" s="1"/>
  <c r="AF21" s="1"/>
  <c r="Z22"/>
  <c r="AB22" s="1"/>
  <c r="AD22" s="1"/>
  <c r="AF22" s="1"/>
  <c r="Z23"/>
  <c r="AB23" s="1"/>
  <c r="AD23" s="1"/>
  <c r="AF23" s="1"/>
  <c r="Z24"/>
  <c r="AB24" s="1"/>
  <c r="AD24" s="1"/>
  <c r="AF24" s="1"/>
  <c r="Z25"/>
  <c r="AB25" s="1"/>
  <c r="AD25" s="1"/>
  <c r="AF25" s="1"/>
  <c r="Z26"/>
  <c r="AB26" s="1"/>
  <c r="AD26" s="1"/>
  <c r="AF26" s="1"/>
  <c r="Z27"/>
  <c r="AB27" s="1"/>
  <c r="AD27" s="1"/>
  <c r="AF27" s="1"/>
  <c r="Z28"/>
  <c r="AB28" s="1"/>
  <c r="AD28" s="1"/>
  <c r="AF28" s="1"/>
  <c r="Z29"/>
  <c r="AB29" s="1"/>
  <c r="AD29" s="1"/>
  <c r="AF29" s="1"/>
  <c r="Z30"/>
  <c r="AB30" s="1"/>
  <c r="AD30" s="1"/>
  <c r="AF30" s="1"/>
  <c r="Z31"/>
  <c r="AB31" s="1"/>
  <c r="Z32"/>
  <c r="AB32" s="1"/>
  <c r="AD32" s="1"/>
  <c r="AF32" s="1"/>
  <c r="Z36"/>
  <c r="AB36" s="1"/>
  <c r="Z38"/>
  <c r="AB38" s="1"/>
  <c r="AD38" s="1"/>
  <c r="AF38" s="1"/>
  <c r="Z40"/>
  <c r="AB40" s="1"/>
  <c r="Z41"/>
  <c r="AB41" s="1"/>
  <c r="AD41" s="1"/>
  <c r="AF41" s="1"/>
  <c r="Z44"/>
  <c r="AB44" s="1"/>
  <c r="AD44" s="1"/>
  <c r="AF44" s="1"/>
  <c r="Z45"/>
  <c r="AB45" s="1"/>
  <c r="AD45" s="1"/>
  <c r="AF45" s="1"/>
  <c r="Z49"/>
  <c r="AB49" s="1"/>
  <c r="AD49" s="1"/>
  <c r="AF49" s="1"/>
  <c r="Z50"/>
  <c r="AB50" s="1"/>
  <c r="AD50" s="1"/>
  <c r="AF50" s="1"/>
  <c r="Z51"/>
  <c r="AB51" s="1"/>
  <c r="AD51" s="1"/>
  <c r="AF51" s="1"/>
  <c r="Z52"/>
  <c r="AB52" s="1"/>
  <c r="AD52" s="1"/>
  <c r="AF52" s="1"/>
  <c r="Z55"/>
  <c r="AB55" s="1"/>
  <c r="AD55" s="1"/>
  <c r="AF55" s="1"/>
  <c r="Z57"/>
  <c r="AB57" s="1"/>
  <c r="AD57" s="1"/>
  <c r="AF57" s="1"/>
  <c r="Z58"/>
  <c r="AB58" s="1"/>
  <c r="AD58" s="1"/>
  <c r="AF58" s="1"/>
  <c r="Z59"/>
  <c r="AB59" s="1"/>
  <c r="AD59" s="1"/>
  <c r="AF59" s="1"/>
  <c r="Z62"/>
  <c r="AB62" s="1"/>
  <c r="AD62" s="1"/>
  <c r="AF62" s="1"/>
  <c r="Z63"/>
  <c r="AB63" s="1"/>
  <c r="AD63" s="1"/>
  <c r="AF63" s="1"/>
  <c r="Z64"/>
  <c r="AB64" s="1"/>
  <c r="AD64" s="1"/>
  <c r="AF64" s="1"/>
  <c r="Z65"/>
  <c r="AB65" s="1"/>
  <c r="AD65" s="1"/>
  <c r="AF65" s="1"/>
  <c r="Z66"/>
  <c r="AB66" s="1"/>
  <c r="AD66" s="1"/>
  <c r="AF66" s="1"/>
  <c r="Z67"/>
  <c r="AB67" s="1"/>
  <c r="AD67" s="1"/>
  <c r="AF67" s="1"/>
  <c r="Z68"/>
  <c r="AB68" s="1"/>
  <c r="AD68" s="1"/>
  <c r="AF68" s="1"/>
  <c r="Z69"/>
  <c r="AB69" s="1"/>
  <c r="AD69" s="1"/>
  <c r="AF69" s="1"/>
  <c r="Z70"/>
  <c r="AB70" s="1"/>
  <c r="AD70" s="1"/>
  <c r="AF70" s="1"/>
  <c r="Z73"/>
  <c r="AB73" s="1"/>
  <c r="Z74"/>
  <c r="AB74" s="1"/>
  <c r="AD74" s="1"/>
  <c r="AF74" s="1"/>
  <c r="Z75"/>
  <c r="AB75" s="1"/>
  <c r="AD75" s="1"/>
  <c r="AF75" s="1"/>
  <c r="Z76"/>
  <c r="AB76" s="1"/>
  <c r="AD76" s="1"/>
  <c r="AF76" s="1"/>
  <c r="Z77"/>
  <c r="AB77" s="1"/>
  <c r="AD77" s="1"/>
  <c r="AF77" s="1"/>
  <c r="Z78"/>
  <c r="AB78" s="1"/>
  <c r="AD78" s="1"/>
  <c r="AF78" s="1"/>
  <c r="Z83"/>
  <c r="AB83" s="1"/>
  <c r="AD83" s="1"/>
  <c r="AF83" s="1"/>
  <c r="Z84"/>
  <c r="AB84" s="1"/>
  <c r="AD84" s="1"/>
  <c r="AF84" s="1"/>
  <c r="Z85"/>
  <c r="AB85" s="1"/>
  <c r="AD85" s="1"/>
  <c r="AF85" s="1"/>
  <c r="Z88"/>
  <c r="Z89"/>
  <c r="AB89" s="1"/>
  <c r="AD89" s="1"/>
  <c r="AF89" s="1"/>
  <c r="Z90"/>
  <c r="AB90" s="1"/>
  <c r="AD90" s="1"/>
  <c r="AF90" s="1"/>
  <c r="Z91"/>
  <c r="AB91" s="1"/>
  <c r="AD91" s="1"/>
  <c r="AF91" s="1"/>
  <c r="Z92"/>
  <c r="AB92" s="1"/>
  <c r="AD92" s="1"/>
  <c r="AF92" s="1"/>
  <c r="Z93"/>
  <c r="AB93" s="1"/>
  <c r="AD93" s="1"/>
  <c r="AF93" s="1"/>
  <c r="Z96"/>
  <c r="AB96" s="1"/>
  <c r="AD96" s="1"/>
  <c r="AF96" s="1"/>
  <c r="Z97"/>
  <c r="AB97" s="1"/>
  <c r="Z98"/>
  <c r="AB98" s="1"/>
  <c r="AD98" s="1"/>
  <c r="AF98" s="1"/>
  <c r="Z99"/>
  <c r="AB99" s="1"/>
  <c r="AD99" s="1"/>
  <c r="AF99" s="1"/>
  <c r="Z102"/>
  <c r="AB102" s="1"/>
  <c r="AD102" s="1"/>
  <c r="AF102" s="1"/>
  <c r="Z103"/>
  <c r="AB103" s="1"/>
  <c r="Z104"/>
  <c r="AB104" s="1"/>
  <c r="AD104" s="1"/>
  <c r="AF104" s="1"/>
  <c r="Z105"/>
  <c r="AB105" s="1"/>
  <c r="AD105" s="1"/>
  <c r="AF105" s="1"/>
  <c r="Z106"/>
  <c r="AB106" s="1"/>
  <c r="AD106" s="1"/>
  <c r="AF106" s="1"/>
  <c r="Z107"/>
  <c r="AB107" s="1"/>
  <c r="AD107" s="1"/>
  <c r="AF107" s="1"/>
  <c r="Z108"/>
  <c r="AB108" s="1"/>
  <c r="AD108" s="1"/>
  <c r="AF108" s="1"/>
  <c r="Z109"/>
  <c r="AB109" s="1"/>
  <c r="AD109" s="1"/>
  <c r="AF109" s="1"/>
  <c r="Z110"/>
  <c r="AB110" s="1"/>
  <c r="AD110" s="1"/>
  <c r="AF110" s="1"/>
  <c r="Z111"/>
  <c r="AB111" s="1"/>
  <c r="AD111" s="1"/>
  <c r="AF111" s="1"/>
  <c r="Z114"/>
  <c r="AB114" s="1"/>
  <c r="AD114" s="1"/>
  <c r="AF114" s="1"/>
  <c r="Z121"/>
  <c r="AB121" s="1"/>
  <c r="AD121" s="1"/>
  <c r="AF121" s="1"/>
  <c r="Z122"/>
  <c r="AB122" s="1"/>
  <c r="AD122" s="1"/>
  <c r="AF122" s="1"/>
  <c r="Z123"/>
  <c r="AB123" s="1"/>
  <c r="Z124"/>
  <c r="AB124" s="1"/>
  <c r="AD124" s="1"/>
  <c r="AF124" s="1"/>
  <c r="Z126"/>
  <c r="AB126" s="1"/>
  <c r="AD126" s="1"/>
  <c r="AF126" s="1"/>
  <c r="Z129"/>
  <c r="AB129" s="1"/>
  <c r="AD129" s="1"/>
  <c r="AF129" s="1"/>
  <c r="Z130"/>
  <c r="AB130" s="1"/>
  <c r="AD130" s="1"/>
  <c r="AF130" s="1"/>
  <c r="Z131"/>
  <c r="AB131" s="1"/>
  <c r="AD131" s="1"/>
  <c r="AF131" s="1"/>
  <c r="Z136"/>
  <c r="AB136" s="1"/>
  <c r="AD136" s="1"/>
  <c r="AF136" s="1"/>
  <c r="Z137"/>
  <c r="AB137" s="1"/>
  <c r="AD137" s="1"/>
  <c r="AF137" s="1"/>
  <c r="Z138"/>
  <c r="AB138" s="1"/>
  <c r="AD138" s="1"/>
  <c r="AF138" s="1"/>
  <c r="Z139"/>
  <c r="AB139" s="1"/>
  <c r="AD139" s="1"/>
  <c r="AF139" s="1"/>
  <c r="Z140"/>
  <c r="AB140" s="1"/>
  <c r="Z141"/>
  <c r="AB141" s="1"/>
  <c r="AD141" s="1"/>
  <c r="AF141" s="1"/>
  <c r="Z143"/>
  <c r="AB143" s="1"/>
  <c r="AD143" s="1"/>
  <c r="AF143" s="1"/>
  <c r="Z146"/>
  <c r="AB146" s="1"/>
  <c r="AD146" s="1"/>
  <c r="AF146" s="1"/>
  <c r="Z147"/>
  <c r="AB147" s="1"/>
  <c r="AD147" s="1"/>
  <c r="AF147" s="1"/>
  <c r="Z148"/>
  <c r="AB148" s="1"/>
  <c r="AD148" s="1"/>
  <c r="AF148" s="1"/>
  <c r="Z151"/>
  <c r="AB151" s="1"/>
  <c r="AD151" s="1"/>
  <c r="AF151" s="1"/>
  <c r="Z156"/>
  <c r="AB156" s="1"/>
  <c r="AD156" s="1"/>
  <c r="AF156" s="1"/>
  <c r="Z157"/>
  <c r="AB157" s="1"/>
  <c r="AD157" s="1"/>
  <c r="AF157" s="1"/>
  <c r="Z160"/>
  <c r="AB160" s="1"/>
  <c r="AD160" s="1"/>
  <c r="AF160" s="1"/>
  <c r="Z161"/>
  <c r="AB161" s="1"/>
  <c r="AD161" s="1"/>
  <c r="AF161" s="1"/>
  <c r="Z162"/>
  <c r="AB162" s="1"/>
  <c r="AD162" s="1"/>
  <c r="AF162" s="1"/>
  <c r="Z163"/>
  <c r="AB163" s="1"/>
  <c r="AD163" s="1"/>
  <c r="AF163" s="1"/>
  <c r="Z164"/>
  <c r="AB164" s="1"/>
  <c r="AD164" s="1"/>
  <c r="AF164" s="1"/>
  <c r="Z165"/>
  <c r="AB165" s="1"/>
  <c r="AD165" s="1"/>
  <c r="AF165" s="1"/>
  <c r="Z166"/>
  <c r="AB166" s="1"/>
  <c r="AD166" s="1"/>
  <c r="AF166" s="1"/>
  <c r="Z167"/>
  <c r="AB167" s="1"/>
  <c r="AD167" s="1"/>
  <c r="AF167" s="1"/>
  <c r="Z168"/>
  <c r="AB168" s="1"/>
  <c r="AD168" s="1"/>
  <c r="AF168" s="1"/>
  <c r="Z169"/>
  <c r="AB169" s="1"/>
  <c r="AD169" s="1"/>
  <c r="AF169" s="1"/>
  <c r="Z170"/>
  <c r="AB170" s="1"/>
  <c r="Z177"/>
  <c r="AB177" s="1"/>
  <c r="AD177" s="1"/>
  <c r="Z178"/>
  <c r="AB178" s="1"/>
  <c r="AD178" s="1"/>
  <c r="AF178" s="1"/>
  <c r="Z179"/>
  <c r="AB179" s="1"/>
  <c r="AD179" s="1"/>
  <c r="Z180"/>
  <c r="AB180" s="1"/>
  <c r="AD180" s="1"/>
  <c r="G17" i="2"/>
  <c r="G21"/>
  <c r="G25"/>
  <c r="G29"/>
  <c r="G33"/>
  <c r="G37"/>
  <c r="G41"/>
  <c r="G45"/>
  <c r="T36" i="1" l="1"/>
  <c r="AD123" i="7"/>
  <c r="AF123" s="1"/>
  <c r="AD103"/>
  <c r="AF103" s="1"/>
  <c r="AD97"/>
  <c r="AF97" s="1"/>
  <c r="AD73"/>
  <c r="AF73" s="1"/>
  <c r="AF6"/>
  <c r="AD6"/>
  <c r="AD170"/>
  <c r="AF170" s="1"/>
  <c r="AD36"/>
  <c r="AF36" s="1"/>
  <c r="T56" i="1"/>
  <c r="AD140" i="7"/>
  <c r="AF140" s="1"/>
  <c r="AD40"/>
  <c r="AF40" s="1"/>
  <c r="T51" i="1"/>
  <c r="T52"/>
  <c r="AD31" i="7"/>
  <c r="AF31" s="1"/>
  <c r="AD11"/>
  <c r="AF11" s="1"/>
  <c r="AF179"/>
  <c r="T41" i="1"/>
  <c r="AF177" i="7"/>
  <c r="S33" i="2"/>
  <c r="S17"/>
  <c r="S45"/>
  <c r="T12" i="1"/>
  <c r="S37" i="2"/>
  <c r="AF180" i="7"/>
  <c r="T40" i="1"/>
  <c r="T21"/>
  <c r="S25" i="2"/>
  <c r="S21"/>
  <c r="T14" i="1"/>
  <c r="S41" i="2"/>
  <c r="S29"/>
  <c r="AB88" i="7"/>
  <c r="AD88" s="1"/>
  <c r="AF88" s="1"/>
  <c r="C41" i="1"/>
  <c r="D41"/>
  <c r="E41"/>
  <c r="G41"/>
  <c r="J41"/>
  <c r="M41"/>
  <c r="P41"/>
  <c r="C12"/>
  <c r="D12"/>
  <c r="E12"/>
  <c r="G12"/>
  <c r="J12"/>
  <c r="M12"/>
  <c r="P12"/>
  <c r="C14"/>
  <c r="D14"/>
  <c r="E14"/>
  <c r="G14"/>
  <c r="J14"/>
  <c r="M14"/>
  <c r="P14"/>
  <c r="C40"/>
  <c r="D40"/>
  <c r="E40"/>
  <c r="G40"/>
  <c r="J40"/>
  <c r="M40"/>
  <c r="P40"/>
  <c r="T7"/>
  <c r="P50"/>
  <c r="P7"/>
  <c r="P48"/>
  <c r="P21"/>
  <c r="M50"/>
  <c r="M7"/>
  <c r="M48"/>
  <c r="M21"/>
  <c r="J50"/>
  <c r="J7"/>
  <c r="J48"/>
  <c r="J21"/>
  <c r="C50"/>
  <c r="D50"/>
  <c r="E50"/>
  <c r="G50"/>
  <c r="C7"/>
  <c r="D7"/>
  <c r="E7"/>
  <c r="G7"/>
  <c r="C48"/>
  <c r="D48"/>
  <c r="E48"/>
  <c r="G48"/>
  <c r="C21"/>
  <c r="D21"/>
  <c r="E21"/>
  <c r="G21"/>
  <c r="T48" l="1"/>
  <c r="Q48"/>
  <c r="Q14"/>
  <c r="Q41"/>
  <c r="Q50"/>
  <c r="Q7"/>
  <c r="Q21"/>
  <c r="Q12"/>
  <c r="Q40"/>
  <c r="J164" i="7" l="1"/>
  <c r="L164" s="1"/>
  <c r="N164" s="1"/>
  <c r="P164" s="1"/>
  <c r="R164" s="1"/>
  <c r="T164" s="1"/>
  <c r="H25" i="2"/>
  <c r="I25"/>
  <c r="K25"/>
  <c r="L25"/>
  <c r="N25"/>
  <c r="O25"/>
  <c r="H29"/>
  <c r="I29"/>
  <c r="K29"/>
  <c r="L29"/>
  <c r="N29"/>
  <c r="O29"/>
  <c r="H41"/>
  <c r="I41"/>
  <c r="K41"/>
  <c r="L41"/>
  <c r="N41"/>
  <c r="O41"/>
  <c r="H37"/>
  <c r="I37"/>
  <c r="K37"/>
  <c r="L37"/>
  <c r="N37"/>
  <c r="O37"/>
  <c r="H45"/>
  <c r="I45"/>
  <c r="K45"/>
  <c r="L45"/>
  <c r="N45"/>
  <c r="O45"/>
  <c r="H33"/>
  <c r="I33"/>
  <c r="K33"/>
  <c r="L33"/>
  <c r="N33"/>
  <c r="O33"/>
  <c r="H21"/>
  <c r="I21"/>
  <c r="K21"/>
  <c r="L21"/>
  <c r="N21"/>
  <c r="O21"/>
  <c r="O17"/>
  <c r="N17"/>
  <c r="L17"/>
  <c r="K17"/>
  <c r="I17"/>
  <c r="H17"/>
  <c r="E21"/>
  <c r="D21"/>
  <c r="C21"/>
  <c r="E33"/>
  <c r="D33"/>
  <c r="C33"/>
  <c r="E45"/>
  <c r="D45"/>
  <c r="C45"/>
  <c r="E37"/>
  <c r="D37"/>
  <c r="C37"/>
  <c r="E41"/>
  <c r="D41"/>
  <c r="C41"/>
  <c r="E29"/>
  <c r="D29"/>
  <c r="C29"/>
  <c r="E25"/>
  <c r="D25"/>
  <c r="C25"/>
  <c r="E17"/>
  <c r="D17"/>
  <c r="C17"/>
  <c r="P33" l="1"/>
  <c r="J33"/>
  <c r="P37"/>
  <c r="J37"/>
  <c r="P29"/>
  <c r="J17"/>
  <c r="M17"/>
  <c r="P17"/>
  <c r="P21"/>
  <c r="J21"/>
  <c r="P45"/>
  <c r="J45"/>
  <c r="P41"/>
  <c r="J41"/>
  <c r="P25"/>
  <c r="J25"/>
  <c r="J29"/>
  <c r="M21"/>
  <c r="M33"/>
  <c r="M45"/>
  <c r="M37"/>
  <c r="M41"/>
  <c r="M29"/>
  <c r="M25"/>
  <c r="Q29" l="1"/>
  <c r="Q21"/>
  <c r="Q37"/>
  <c r="Q33"/>
  <c r="Q25"/>
  <c r="Q41"/>
  <c r="Q17"/>
  <c r="Q45"/>
  <c r="P30" i="1"/>
  <c r="C8"/>
  <c r="D8"/>
  <c r="E8"/>
  <c r="G8"/>
  <c r="J8"/>
  <c r="M8"/>
  <c r="P8"/>
  <c r="T8"/>
  <c r="M53"/>
  <c r="C25"/>
  <c r="D25"/>
  <c r="E25"/>
  <c r="G25"/>
  <c r="J25"/>
  <c r="M25"/>
  <c r="P25"/>
  <c r="T25"/>
  <c r="T41" i="2"/>
  <c r="T25"/>
  <c r="T21"/>
  <c r="T17"/>
  <c r="T33"/>
  <c r="T37"/>
  <c r="T45"/>
  <c r="T29"/>
  <c r="Q8" i="1" l="1"/>
  <c r="Q25"/>
  <c r="G49" l="1"/>
  <c r="J18"/>
  <c r="J10"/>
  <c r="C53"/>
  <c r="D53"/>
  <c r="E53"/>
  <c r="G53"/>
  <c r="J53"/>
  <c r="P53"/>
  <c r="R75" i="7"/>
  <c r="R58"/>
  <c r="R91"/>
  <c r="R24"/>
  <c r="R143"/>
  <c r="R122"/>
  <c r="R19"/>
  <c r="Q53" i="1" l="1"/>
  <c r="C15"/>
  <c r="D15"/>
  <c r="E15"/>
  <c r="G15"/>
  <c r="J15"/>
  <c r="M15"/>
  <c r="P15"/>
  <c r="J9"/>
  <c r="M9"/>
  <c r="P9"/>
  <c r="C9"/>
  <c r="D9"/>
  <c r="E9"/>
  <c r="G9"/>
  <c r="P28" i="7"/>
  <c r="P29"/>
  <c r="P74"/>
  <c r="P76"/>
  <c r="P69"/>
  <c r="P64"/>
  <c r="P6"/>
  <c r="R6" s="1"/>
  <c r="P32" i="1"/>
  <c r="C32"/>
  <c r="C43"/>
  <c r="C24"/>
  <c r="C30"/>
  <c r="C26"/>
  <c r="C42"/>
  <c r="C22"/>
  <c r="C16"/>
  <c r="C49"/>
  <c r="C37"/>
  <c r="C13"/>
  <c r="C31"/>
  <c r="C35"/>
  <c r="C23"/>
  <c r="C11"/>
  <c r="C18"/>
  <c r="C39"/>
  <c r="C20"/>
  <c r="C34"/>
  <c r="C33"/>
  <c r="C27"/>
  <c r="C47"/>
  <c r="C44"/>
  <c r="C28"/>
  <c r="C10"/>
  <c r="C17"/>
  <c r="C19"/>
  <c r="C38"/>
  <c r="C45"/>
  <c r="C29"/>
  <c r="D32"/>
  <c r="E32"/>
  <c r="G32"/>
  <c r="D43"/>
  <c r="E43"/>
  <c r="G43"/>
  <c r="D24"/>
  <c r="E24"/>
  <c r="G24"/>
  <c r="D30"/>
  <c r="E30"/>
  <c r="G30"/>
  <c r="D26"/>
  <c r="E26"/>
  <c r="G26"/>
  <c r="D42"/>
  <c r="E42"/>
  <c r="G42"/>
  <c r="D22"/>
  <c r="E22"/>
  <c r="G22"/>
  <c r="D16"/>
  <c r="E16"/>
  <c r="G16"/>
  <c r="D49"/>
  <c r="E49"/>
  <c r="D37"/>
  <c r="E37"/>
  <c r="G37"/>
  <c r="D13"/>
  <c r="E13"/>
  <c r="G13"/>
  <c r="D31"/>
  <c r="E31"/>
  <c r="G31"/>
  <c r="D35"/>
  <c r="E35"/>
  <c r="G35"/>
  <c r="D23"/>
  <c r="E23"/>
  <c r="G23"/>
  <c r="D11"/>
  <c r="E11"/>
  <c r="G11"/>
  <c r="D18"/>
  <c r="E18"/>
  <c r="G18"/>
  <c r="D39"/>
  <c r="E39"/>
  <c r="G39"/>
  <c r="D20"/>
  <c r="E20"/>
  <c r="G20"/>
  <c r="D34"/>
  <c r="E34"/>
  <c r="G34"/>
  <c r="D33"/>
  <c r="E33"/>
  <c r="G33"/>
  <c r="D27"/>
  <c r="E27"/>
  <c r="G27"/>
  <c r="D47"/>
  <c r="E47"/>
  <c r="G47"/>
  <c r="D44"/>
  <c r="E44"/>
  <c r="G44"/>
  <c r="D28"/>
  <c r="E28"/>
  <c r="D10"/>
  <c r="E10"/>
  <c r="G10"/>
  <c r="D17"/>
  <c r="E17"/>
  <c r="G17"/>
  <c r="D19"/>
  <c r="E19"/>
  <c r="G19"/>
  <c r="D38"/>
  <c r="E38"/>
  <c r="G38"/>
  <c r="D45"/>
  <c r="E45"/>
  <c r="G45"/>
  <c r="D29"/>
  <c r="E29"/>
  <c r="G29"/>
  <c r="P107" i="7"/>
  <c r="J32" i="1"/>
  <c r="M32"/>
  <c r="J43"/>
  <c r="M43"/>
  <c r="P43"/>
  <c r="J24"/>
  <c r="M24"/>
  <c r="P24"/>
  <c r="J30"/>
  <c r="M30"/>
  <c r="J26"/>
  <c r="M26"/>
  <c r="P26"/>
  <c r="J42"/>
  <c r="M42"/>
  <c r="P42"/>
  <c r="J22"/>
  <c r="M22"/>
  <c r="P22"/>
  <c r="J16"/>
  <c r="M16"/>
  <c r="P16"/>
  <c r="J49"/>
  <c r="M49"/>
  <c r="P49"/>
  <c r="J37"/>
  <c r="M37"/>
  <c r="P37"/>
  <c r="J13"/>
  <c r="M13"/>
  <c r="P13"/>
  <c r="J31"/>
  <c r="M31"/>
  <c r="P31"/>
  <c r="J35"/>
  <c r="M35"/>
  <c r="P35"/>
  <c r="J23"/>
  <c r="M23"/>
  <c r="P23"/>
  <c r="J11"/>
  <c r="M11"/>
  <c r="P11"/>
  <c r="M18"/>
  <c r="P18"/>
  <c r="J39"/>
  <c r="M39"/>
  <c r="P39"/>
  <c r="J20"/>
  <c r="M20"/>
  <c r="P20"/>
  <c r="J34"/>
  <c r="M34"/>
  <c r="P34"/>
  <c r="J33"/>
  <c r="M33"/>
  <c r="P33"/>
  <c r="J27"/>
  <c r="M27"/>
  <c r="P27"/>
  <c r="J47"/>
  <c r="M47"/>
  <c r="P47"/>
  <c r="J44"/>
  <c r="P44"/>
  <c r="J28"/>
  <c r="M28"/>
  <c r="P28"/>
  <c r="M10"/>
  <c r="P10"/>
  <c r="J17"/>
  <c r="M17"/>
  <c r="P17"/>
  <c r="J19"/>
  <c r="M19"/>
  <c r="P19"/>
  <c r="J38"/>
  <c r="M38"/>
  <c r="P38"/>
  <c r="J45"/>
  <c r="M45"/>
  <c r="P45"/>
  <c r="J29"/>
  <c r="M29"/>
  <c r="P29"/>
  <c r="J180" i="7"/>
  <c r="L180" s="1"/>
  <c r="N180" s="1"/>
  <c r="L179"/>
  <c r="N179" s="1"/>
  <c r="J170"/>
  <c r="L170" s="1"/>
  <c r="N170" s="1"/>
  <c r="J169"/>
  <c r="L169" s="1"/>
  <c r="N169" s="1"/>
  <c r="J168"/>
  <c r="L168" s="1"/>
  <c r="N168" s="1"/>
  <c r="J167"/>
  <c r="L167" s="1"/>
  <c r="N167" s="1"/>
  <c r="J166"/>
  <c r="L166" s="1"/>
  <c r="N166" s="1"/>
  <c r="J23"/>
  <c r="L23" s="1"/>
  <c r="N23" s="1"/>
  <c r="J165"/>
  <c r="L165" s="1"/>
  <c r="N165" s="1"/>
  <c r="J163"/>
  <c r="L163" s="1"/>
  <c r="N163" s="1"/>
  <c r="J160"/>
  <c r="L160" s="1"/>
  <c r="N160" s="1"/>
  <c r="L157"/>
  <c r="N157" s="1"/>
  <c r="J156"/>
  <c r="L156" s="1"/>
  <c r="N156" s="1"/>
  <c r="J148"/>
  <c r="L148" s="1"/>
  <c r="N148" s="1"/>
  <c r="L141"/>
  <c r="N141" s="1"/>
  <c r="J140"/>
  <c r="L140" s="1"/>
  <c r="N140" s="1"/>
  <c r="J139"/>
  <c r="L139" s="1"/>
  <c r="N139" s="1"/>
  <c r="J138"/>
  <c r="L138" s="1"/>
  <c r="N138" s="1"/>
  <c r="J137"/>
  <c r="L137" s="1"/>
  <c r="N137" s="1"/>
  <c r="J136"/>
  <c r="L136" s="1"/>
  <c r="N136" s="1"/>
  <c r="J130"/>
  <c r="L130" s="1"/>
  <c r="N130" s="1"/>
  <c r="J129"/>
  <c r="L129" s="1"/>
  <c r="N129" s="1"/>
  <c r="T39" i="1" s="1"/>
  <c r="J126" i="7"/>
  <c r="L126" s="1"/>
  <c r="N126" s="1"/>
  <c r="L124"/>
  <c r="N124" s="1"/>
  <c r="N123"/>
  <c r="J121"/>
  <c r="L121" s="1"/>
  <c r="N121" s="1"/>
  <c r="J114"/>
  <c r="L114" s="1"/>
  <c r="N114" s="1"/>
  <c r="J111"/>
  <c r="L111" s="1"/>
  <c r="N111" s="1"/>
  <c r="L109"/>
  <c r="N109" s="1"/>
  <c r="J108"/>
  <c r="L108" s="1"/>
  <c r="N108" s="1"/>
  <c r="J106"/>
  <c r="L106" s="1"/>
  <c r="N106" s="1"/>
  <c r="L105"/>
  <c r="N105" s="1"/>
  <c r="J104"/>
  <c r="L104" s="1"/>
  <c r="N104" s="1"/>
  <c r="L103"/>
  <c r="N103" s="1"/>
  <c r="N102"/>
  <c r="T49" i="1" s="1"/>
  <c r="J99" i="7"/>
  <c r="L99" s="1"/>
  <c r="N99" s="1"/>
  <c r="J98"/>
  <c r="L98" s="1"/>
  <c r="N98" s="1"/>
  <c r="L97"/>
  <c r="N97" s="1"/>
  <c r="J92"/>
  <c r="L92" s="1"/>
  <c r="N92" s="1"/>
  <c r="J88"/>
  <c r="L88" s="1"/>
  <c r="N88" s="1"/>
  <c r="J85"/>
  <c r="L85" s="1"/>
  <c r="N85" s="1"/>
  <c r="L83"/>
  <c r="N83" s="1"/>
  <c r="J73"/>
  <c r="L73" s="1"/>
  <c r="N73" s="1"/>
  <c r="J70"/>
  <c r="L70" s="1"/>
  <c r="N70" s="1"/>
  <c r="L68"/>
  <c r="N68" s="1"/>
  <c r="J67"/>
  <c r="L67" s="1"/>
  <c r="N67" s="1"/>
  <c r="J66"/>
  <c r="L66" s="1"/>
  <c r="N66" s="1"/>
  <c r="L65"/>
  <c r="N65" s="1"/>
  <c r="J55"/>
  <c r="L55" s="1"/>
  <c r="N55" s="1"/>
  <c r="J51"/>
  <c r="L51" s="1"/>
  <c r="N51" s="1"/>
  <c r="N50"/>
  <c r="J49"/>
  <c r="L49" s="1"/>
  <c r="N49" s="1"/>
  <c r="J45"/>
  <c r="L45" s="1"/>
  <c r="N45" s="1"/>
  <c r="J44"/>
  <c r="L44" s="1"/>
  <c r="N44" s="1"/>
  <c r="J38"/>
  <c r="L38" s="1"/>
  <c r="N38" s="1"/>
  <c r="J36"/>
  <c r="L36" s="1"/>
  <c r="N36" s="1"/>
  <c r="J30"/>
  <c r="L30" s="1"/>
  <c r="N30" s="1"/>
  <c r="L27"/>
  <c r="N27" s="1"/>
  <c r="T33" i="1"/>
  <c r="J26" i="7"/>
  <c r="L26" s="1"/>
  <c r="N26" s="1"/>
  <c r="J25"/>
  <c r="L25" s="1"/>
  <c r="N25" s="1"/>
  <c r="J22"/>
  <c r="L22" s="1"/>
  <c r="N22" s="1"/>
  <c r="J18"/>
  <c r="L18" s="1"/>
  <c r="N18" s="1"/>
  <c r="J17"/>
  <c r="L17" s="1"/>
  <c r="N17" s="1"/>
  <c r="J16"/>
  <c r="L16" s="1"/>
  <c r="N16" s="1"/>
  <c r="J11"/>
  <c r="L11" s="1"/>
  <c r="N11" s="1"/>
  <c r="L8"/>
  <c r="N8" s="1"/>
  <c r="Q30" i="1" l="1"/>
  <c r="Q35"/>
  <c r="Q13"/>
  <c r="Q31"/>
  <c r="Q38"/>
  <c r="Q23"/>
  <c r="Q18"/>
  <c r="Q29"/>
  <c r="Q19"/>
  <c r="Q45"/>
  <c r="Q42"/>
  <c r="Q26"/>
  <c r="Q27"/>
  <c r="Q34"/>
  <c r="Q20"/>
  <c r="Q15"/>
  <c r="Q43"/>
  <c r="Q37"/>
  <c r="Q16"/>
  <c r="Q10"/>
  <c r="Q28"/>
  <c r="Q44"/>
  <c r="Q49"/>
  <c r="Q22"/>
  <c r="Q24"/>
  <c r="Q32"/>
  <c r="Q17"/>
  <c r="Q47"/>
  <c r="Q33"/>
  <c r="Q39"/>
  <c r="Q11"/>
  <c r="Q9"/>
  <c r="R107" i="7"/>
  <c r="R64"/>
  <c r="R28"/>
  <c r="R69"/>
  <c r="R76"/>
  <c r="R74"/>
  <c r="R29"/>
  <c r="P180"/>
  <c r="P179"/>
  <c r="P170"/>
  <c r="P169"/>
  <c r="P168"/>
  <c r="P167"/>
  <c r="P166"/>
  <c r="P23"/>
  <c r="P165"/>
  <c r="P163"/>
  <c r="P160"/>
  <c r="P157"/>
  <c r="P156"/>
  <c r="P148"/>
  <c r="P141"/>
  <c r="R141" s="1"/>
  <c r="P140"/>
  <c r="R140" s="1"/>
  <c r="P139"/>
  <c r="P138"/>
  <c r="R138" s="1"/>
  <c r="P137"/>
  <c r="R137" s="1"/>
  <c r="P136"/>
  <c r="P130"/>
  <c r="P129"/>
  <c r="P126"/>
  <c r="P124"/>
  <c r="P123"/>
  <c r="P121"/>
  <c r="P114"/>
  <c r="P111"/>
  <c r="P109"/>
  <c r="P108"/>
  <c r="P106"/>
  <c r="P105"/>
  <c r="P104"/>
  <c r="P103"/>
  <c r="P102"/>
  <c r="P99"/>
  <c r="P98"/>
  <c r="P97"/>
  <c r="P92"/>
  <c r="P88"/>
  <c r="P85"/>
  <c r="P83"/>
  <c r="P73"/>
  <c r="P70"/>
  <c r="P68"/>
  <c r="P67"/>
  <c r="R67" s="1"/>
  <c r="P66"/>
  <c r="R66" s="1"/>
  <c r="P65"/>
  <c r="R65" s="1"/>
  <c r="P55"/>
  <c r="P51"/>
  <c r="P50"/>
  <c r="P49"/>
  <c r="P45"/>
  <c r="P44"/>
  <c r="P38"/>
  <c r="P36"/>
  <c r="P30"/>
  <c r="R30" s="1"/>
  <c r="P27"/>
  <c r="R27" s="1"/>
  <c r="P26"/>
  <c r="P25"/>
  <c r="R25" s="1"/>
  <c r="P22"/>
  <c r="P18"/>
  <c r="P17"/>
  <c r="P16"/>
  <c r="P11"/>
  <c r="P8"/>
  <c r="T13" i="1" l="1"/>
  <c r="T26"/>
  <c r="T44"/>
  <c r="T29"/>
  <c r="T20"/>
  <c r="T43"/>
  <c r="T22"/>
  <c r="R16" i="7"/>
  <c r="R17"/>
  <c r="R26"/>
  <c r="R38"/>
  <c r="R44"/>
  <c r="R49"/>
  <c r="R51"/>
  <c r="R70"/>
  <c r="R83"/>
  <c r="R85"/>
  <c r="R88"/>
  <c r="R102"/>
  <c r="R104"/>
  <c r="R114"/>
  <c r="R121"/>
  <c r="R124"/>
  <c r="R136"/>
  <c r="R157"/>
  <c r="R160"/>
  <c r="R165"/>
  <c r="R23"/>
  <c r="R167"/>
  <c r="R169"/>
  <c r="R180"/>
  <c r="R11"/>
  <c r="R18"/>
  <c r="R22"/>
  <c r="R36"/>
  <c r="R50"/>
  <c r="R55"/>
  <c r="R68"/>
  <c r="R73"/>
  <c r="R97"/>
  <c r="R103"/>
  <c r="R105"/>
  <c r="R106"/>
  <c r="R109"/>
  <c r="R111"/>
  <c r="R123"/>
  <c r="R126"/>
  <c r="R130"/>
  <c r="R139"/>
  <c r="R148"/>
  <c r="R156"/>
  <c r="R166"/>
  <c r="R168"/>
  <c r="R179"/>
  <c r="R8"/>
  <c r="R92"/>
  <c r="R98"/>
  <c r="R108"/>
  <c r="R129"/>
  <c r="R45"/>
  <c r="R99"/>
  <c r="R163"/>
  <c r="T15" i="1"/>
  <c r="R170" i="7"/>
  <c r="T17" i="1" l="1"/>
  <c r="T31"/>
  <c r="T30"/>
  <c r="T11"/>
  <c r="T42"/>
  <c r="T53"/>
  <c r="T28"/>
  <c r="T23"/>
  <c r="T19"/>
  <c r="T37"/>
  <c r="T32"/>
  <c r="T35"/>
  <c r="T27"/>
  <c r="T45"/>
  <c r="T38"/>
  <c r="T34"/>
  <c r="T9"/>
  <c r="T47"/>
  <c r="T10"/>
  <c r="T24"/>
  <c r="T16"/>
  <c r="T18" l="1"/>
</calcChain>
</file>

<file path=xl/sharedStrings.xml><?xml version="1.0" encoding="utf-8"?>
<sst xmlns="http://schemas.openxmlformats.org/spreadsheetml/2006/main" count="833" uniqueCount="495">
  <si>
    <t>Rang</t>
  </si>
  <si>
    <t>Name</t>
  </si>
  <si>
    <t>JG</t>
  </si>
  <si>
    <t>LT</t>
  </si>
  <si>
    <t>Ort</t>
  </si>
  <si>
    <t>Total</t>
  </si>
  <si>
    <t>Gutpunkte</t>
  </si>
  <si>
    <t>OA</t>
  </si>
  <si>
    <t>Utzigen</t>
  </si>
  <si>
    <t>Ersigen</t>
  </si>
  <si>
    <t>Recherswil</t>
  </si>
  <si>
    <t>Eggimann Remo</t>
  </si>
  <si>
    <t>MI</t>
  </si>
  <si>
    <t>Zimmerwald</t>
  </si>
  <si>
    <t>Galmiz</t>
  </si>
  <si>
    <t>Rouiller Nicolas</t>
  </si>
  <si>
    <t>Thörishaus</t>
  </si>
  <si>
    <t>Schenkel Markus</t>
  </si>
  <si>
    <t>Tschirren Martin</t>
  </si>
  <si>
    <t>Grünig Urs</t>
  </si>
  <si>
    <t>Sutz-Lattrigen</t>
  </si>
  <si>
    <t>Hadorn Fritz</t>
  </si>
  <si>
    <t>Gurzelen</t>
  </si>
  <si>
    <t>Josi Thomas</t>
  </si>
  <si>
    <t>Heimberg</t>
  </si>
  <si>
    <t>Vogt Bernd</t>
  </si>
  <si>
    <t>Aarberg</t>
  </si>
  <si>
    <t>Belp</t>
  </si>
  <si>
    <t>Winkelmann Rudolf</t>
  </si>
  <si>
    <t>Eggimann Roland</t>
  </si>
  <si>
    <t>EM</t>
  </si>
  <si>
    <t>Ittigen</t>
  </si>
  <si>
    <t>Badertscher Stefan</t>
  </si>
  <si>
    <t>Binggeli Daniel</t>
  </si>
  <si>
    <t>Badertscher Jürg</t>
  </si>
  <si>
    <t>Neuenschwander Marc</t>
  </si>
  <si>
    <t>Hettiswil</t>
  </si>
  <si>
    <t>Wüthrich Ueli</t>
  </si>
  <si>
    <t>Zwicker Rolf</t>
  </si>
  <si>
    <t>Mathys Christoph</t>
  </si>
  <si>
    <t>Huttwil</t>
  </si>
  <si>
    <t>Tanner Sandro</t>
  </si>
  <si>
    <t>Berger Sacha</t>
  </si>
  <si>
    <t>OL</t>
  </si>
  <si>
    <t>Steffisburg</t>
  </si>
  <si>
    <t>Dänzer Reto</t>
  </si>
  <si>
    <t>Weissenbach</t>
  </si>
  <si>
    <t>Koller Marco</t>
  </si>
  <si>
    <t>Oberried</t>
  </si>
  <si>
    <t>Liebi Martin</t>
  </si>
  <si>
    <t>Zweisimmen</t>
  </si>
  <si>
    <t>Mösching Thomas</t>
  </si>
  <si>
    <t>Spiez</t>
  </si>
  <si>
    <t>Ryter Christian</t>
  </si>
  <si>
    <t>Saanen</t>
  </si>
  <si>
    <t>Wyss Peter</t>
  </si>
  <si>
    <t>Goldswil</t>
  </si>
  <si>
    <t>Reichenbach Daniel</t>
  </si>
  <si>
    <t>Feutersoey</t>
  </si>
  <si>
    <t>Wenger Pia</t>
  </si>
  <si>
    <t>Thun</t>
  </si>
  <si>
    <t>Wohnort</t>
  </si>
  <si>
    <t>Einzelwettkampf</t>
  </si>
  <si>
    <t>Beteiligung</t>
  </si>
  <si>
    <t>Teilnehmer</t>
  </si>
  <si>
    <t>Auszeichnungen</t>
  </si>
  <si>
    <t>Kranzkarten</t>
  </si>
  <si>
    <t>Ohne Auszeichnung</t>
  </si>
  <si>
    <t>500 Punkte</t>
  </si>
  <si>
    <t>1500 Punkte</t>
  </si>
  <si>
    <t>2500 Punkte</t>
  </si>
  <si>
    <t>neu</t>
  </si>
  <si>
    <t>alt</t>
  </si>
  <si>
    <t>Beyeler Daniel</t>
  </si>
  <si>
    <t>Burgistein</t>
  </si>
  <si>
    <t>Carrera Jean-Michel</t>
  </si>
  <si>
    <t>Brügg</t>
  </si>
  <si>
    <t>Grünig Michael</t>
  </si>
  <si>
    <t>Mischler Jasmin</t>
  </si>
  <si>
    <t>Mittelhäusern</t>
  </si>
  <si>
    <t>Mischler Jessica</t>
  </si>
  <si>
    <t>Stucki Albrecht</t>
  </si>
  <si>
    <t>Rüfenacht</t>
  </si>
  <si>
    <t>Studen</t>
  </si>
  <si>
    <t>Wehrli Jan</t>
  </si>
  <si>
    <t>Neuenegg</t>
  </si>
  <si>
    <t>Flückiger Urs</t>
  </si>
  <si>
    <t>Merzligen</t>
  </si>
  <si>
    <t>Gloor Daniela</t>
  </si>
  <si>
    <t>Worb</t>
  </si>
  <si>
    <t>Sieber Hugo</t>
  </si>
  <si>
    <t>Münsingen</t>
  </si>
  <si>
    <t>Widmer Martin</t>
  </si>
  <si>
    <t>Winkelmann Arnold</t>
  </si>
  <si>
    <t>Schenkel Thomas</t>
  </si>
  <si>
    <t>Zbinden Martin</t>
  </si>
  <si>
    <t>Milken</t>
  </si>
  <si>
    <t>Jakob Anton</t>
  </si>
  <si>
    <t>Benninger Paul</t>
  </si>
  <si>
    <t>Unterseen</t>
  </si>
  <si>
    <t>Berger Anton</t>
  </si>
  <si>
    <t>Linden</t>
  </si>
  <si>
    <t>Bühler Paul</t>
  </si>
  <si>
    <t>Dänzer Hermann</t>
  </si>
  <si>
    <t>Dossenbach Josef</t>
  </si>
  <si>
    <t>Matten</t>
  </si>
  <si>
    <t>Gabriel Walter</t>
  </si>
  <si>
    <t>Gander Fritz</t>
  </si>
  <si>
    <t>Gerber Rolf</t>
  </si>
  <si>
    <t>Kammer Markus</t>
  </si>
  <si>
    <t>Wimmis</t>
  </si>
  <si>
    <t>Müller Walter</t>
  </si>
  <si>
    <t>St. Stephan</t>
  </si>
  <si>
    <t>Roth Andreas</t>
  </si>
  <si>
    <t>Reichenbach</t>
  </si>
  <si>
    <t>Sarbach Erich</t>
  </si>
  <si>
    <t>Hondrich</t>
  </si>
  <si>
    <t>Willener Peter</t>
  </si>
  <si>
    <t>Tschingel</t>
  </si>
  <si>
    <t>Wingeier Martin</t>
  </si>
  <si>
    <t>Zahler Ruedi</t>
  </si>
  <si>
    <t>Molitor Rico</t>
  </si>
  <si>
    <t>Wengen</t>
  </si>
  <si>
    <t>Zjörjen Hanspeter</t>
  </si>
  <si>
    <t>Blankenburg</t>
  </si>
  <si>
    <t>Boltigen</t>
  </si>
  <si>
    <t>Schmid Res</t>
  </si>
  <si>
    <t>Frutigen</t>
  </si>
  <si>
    <t>Leuenberger Adrian</t>
  </si>
  <si>
    <t>Juon Ignaz</t>
  </si>
  <si>
    <t>Utzenstorf</t>
  </si>
  <si>
    <t>Bohnenblust Walter</t>
  </si>
  <si>
    <t>Eggimann Lara</t>
  </si>
  <si>
    <t>Brand Tosca</t>
  </si>
  <si>
    <t>Tippenhauer Kevin</t>
  </si>
  <si>
    <t>Langenthal</t>
  </si>
  <si>
    <t>Annen Michael</t>
  </si>
  <si>
    <t>BJ</t>
  </si>
  <si>
    <t>Biel</t>
  </si>
  <si>
    <t>Tschanz Heinz</t>
  </si>
  <si>
    <t>Von Känel Jean-Pierre</t>
  </si>
  <si>
    <t>Moutier</t>
  </si>
  <si>
    <t>Lanz René</t>
  </si>
  <si>
    <t>Gerolfingen</t>
  </si>
  <si>
    <t>Diesse</t>
  </si>
  <si>
    <t>Dick Joachim</t>
  </si>
  <si>
    <t>Grossaffoltern</t>
  </si>
  <si>
    <t>Heimann Res</t>
  </si>
  <si>
    <t>Schmid Ueli</t>
  </si>
  <si>
    <t>Etter Andreas</t>
  </si>
  <si>
    <t>Kehrsatz</t>
  </si>
  <si>
    <t>TLG</t>
  </si>
  <si>
    <t>TST</t>
  </si>
  <si>
    <t>TKN</t>
  </si>
  <si>
    <t>Liegend</t>
  </si>
  <si>
    <t>Stehend</t>
  </si>
  <si>
    <t>Kniend</t>
  </si>
  <si>
    <t>Wittwer Matthias</t>
  </si>
  <si>
    <t>Walterswil</t>
  </si>
  <si>
    <t>Hasle-Rüegsau</t>
  </si>
  <si>
    <t>Loat Alexandra</t>
  </si>
  <si>
    <t>Bohnenblust Rolf</t>
  </si>
  <si>
    <t>Wanzwil</t>
  </si>
  <si>
    <t>Dennler Patrick</t>
  </si>
  <si>
    <t>Aarwangen</t>
  </si>
  <si>
    <t>Ambühl Nicole</t>
  </si>
  <si>
    <t>Gunten</t>
  </si>
  <si>
    <t>Winkler Andrea</t>
  </si>
  <si>
    <t>Blumenstein</t>
  </si>
  <si>
    <t>Schönried</t>
  </si>
  <si>
    <t>Martin Roland</t>
  </si>
  <si>
    <t>Blatter Beat</t>
  </si>
  <si>
    <t>Rohrbach Fritz</t>
  </si>
  <si>
    <t>Niedermuhlern</t>
  </si>
  <si>
    <t>Vorderegger Kevin</t>
  </si>
  <si>
    <t>Meier Simon</t>
  </si>
  <si>
    <t>Wiler b. Utzenstorf</t>
  </si>
  <si>
    <t>Eggimann Oliver</t>
  </si>
  <si>
    <t>Koller Roger</t>
  </si>
  <si>
    <t>Maurer Bruno</t>
  </si>
  <si>
    <t>Schattenhalb</t>
  </si>
  <si>
    <t>Berger Hansrudolf</t>
  </si>
  <si>
    <t>Riffenmatt</t>
  </si>
  <si>
    <t>Marti Christoph</t>
  </si>
  <si>
    <t>Bolligen</t>
  </si>
  <si>
    <t>Kipfer Rolf</t>
  </si>
  <si>
    <t>Ipsach</t>
  </si>
  <si>
    <t>Fiechter Fritz</t>
  </si>
  <si>
    <t>Corpataux Niklaus</t>
  </si>
  <si>
    <t>Thierachern</t>
  </si>
  <si>
    <t>Uhr oder KK</t>
  </si>
  <si>
    <t>Glocke oder KK</t>
  </si>
  <si>
    <t>Treichel oder KK</t>
  </si>
  <si>
    <t>Stucki Hansruedi</t>
  </si>
  <si>
    <t>Gaben für Gutpunkte</t>
  </si>
  <si>
    <t>Schmid Hans</t>
  </si>
  <si>
    <t>Pieterlen</t>
  </si>
  <si>
    <t>LIEGENDMEISTER</t>
  </si>
  <si>
    <t>STEHENDMEISTER</t>
  </si>
  <si>
    <t>KNIENDMEISTER</t>
  </si>
  <si>
    <t>BERNER MATCHMEISTER</t>
  </si>
  <si>
    <t>Schütze-Nr.</t>
  </si>
  <si>
    <t>Gutpunkte Verzeichnis BSSV</t>
  </si>
  <si>
    <t>A</t>
  </si>
  <si>
    <t>B</t>
  </si>
  <si>
    <t>Wasen i. E.</t>
  </si>
  <si>
    <t>Bärtschi Anita</t>
  </si>
  <si>
    <t>Herbligen</t>
  </si>
  <si>
    <t xml:space="preserve">Berchtold Jürg </t>
  </si>
  <si>
    <t>Bigler Gerhard</t>
  </si>
  <si>
    <t>Dotzigen</t>
  </si>
  <si>
    <t>Brand Carmen</t>
  </si>
  <si>
    <t>Buchmeier Edi</t>
  </si>
  <si>
    <t>Herzogenbuchsee</t>
  </si>
  <si>
    <t>Burri Michael</t>
  </si>
  <si>
    <t>C</t>
  </si>
  <si>
    <t>Carrel Jean-Francois</t>
  </si>
  <si>
    <t>D</t>
  </si>
  <si>
    <t>Derendinger Stefan</t>
  </si>
  <si>
    <t>Kaufdorf</t>
  </si>
  <si>
    <t xml:space="preserve">Matten </t>
  </si>
  <si>
    <t>E</t>
  </si>
  <si>
    <t>Eichenberger Toni</t>
  </si>
  <si>
    <t>F</t>
  </si>
  <si>
    <t>Flückiger Hans-Martin</t>
  </si>
  <si>
    <t>Kleindietwil</t>
  </si>
  <si>
    <t>Freiburghaus Markus</t>
  </si>
  <si>
    <t>Vorderfultigen</t>
  </si>
  <si>
    <t>G</t>
  </si>
  <si>
    <t>Grindelwald</t>
  </si>
  <si>
    <t>Gilgen Alain</t>
  </si>
  <si>
    <t>Goetschi Thomas</t>
  </si>
  <si>
    <t>Lützelflüh</t>
  </si>
  <si>
    <t>Grogg Roger</t>
  </si>
  <si>
    <t>H</t>
  </si>
  <si>
    <t>Häsler Ruedi</t>
  </si>
  <si>
    <t>Gattikon</t>
  </si>
  <si>
    <t>Häsler Willy</t>
  </si>
  <si>
    <t>Bönigen</t>
  </si>
  <si>
    <t>Heim Fritz</t>
  </si>
  <si>
    <t>Held Fritz</t>
  </si>
  <si>
    <t>Kirchberg</t>
  </si>
  <si>
    <t>Herren Daniel</t>
  </si>
  <si>
    <t>Hünibach</t>
  </si>
  <si>
    <t>Hess Ralph</t>
  </si>
  <si>
    <t>Burgdorf</t>
  </si>
  <si>
    <t>Hofer Andrea</t>
  </si>
  <si>
    <t>Bettenhausen</t>
  </si>
  <si>
    <t>Hofer Mischa</t>
  </si>
  <si>
    <t>Walkringen</t>
  </si>
  <si>
    <t>Huber Simon</t>
  </si>
  <si>
    <t>I</t>
  </si>
  <si>
    <t>Imhof Cédric</t>
  </si>
  <si>
    <t>Courtaman</t>
  </si>
  <si>
    <t>Iseli Hans</t>
  </si>
  <si>
    <t>J</t>
  </si>
  <si>
    <t>Langnau</t>
  </si>
  <si>
    <t>Jörg Andreas</t>
  </si>
  <si>
    <t>Juon Ian</t>
  </si>
  <si>
    <t>K</t>
  </si>
  <si>
    <t>Kägi Adrian</t>
  </si>
  <si>
    <t>Käser Benjamin</t>
  </si>
  <si>
    <t>Keiechenwil</t>
  </si>
  <si>
    <t>Keller Martina</t>
  </si>
  <si>
    <t>Oberdiessbach</t>
  </si>
  <si>
    <t>Kräuchi Martin</t>
  </si>
  <si>
    <t>Stettlen</t>
  </si>
  <si>
    <t>L</t>
  </si>
  <si>
    <t>Lehmann Fränzi</t>
  </si>
  <si>
    <t>Orpund</t>
  </si>
  <si>
    <t>Blausee</t>
  </si>
  <si>
    <t>Loretan Olivier</t>
  </si>
  <si>
    <t>Courtepin</t>
  </si>
  <si>
    <t>Loretan Pascal</t>
  </si>
  <si>
    <t>M</t>
  </si>
  <si>
    <t>Mathys Albert</t>
  </si>
  <si>
    <t>Täuffelen</t>
  </si>
  <si>
    <t>Maurer Fritz</t>
  </si>
  <si>
    <t>Maurer Marcel</t>
  </si>
  <si>
    <t>Saules</t>
  </si>
  <si>
    <t>Michel Thomas</t>
  </si>
  <si>
    <t>Moy Melanie</t>
  </si>
  <si>
    <t>Müller Andreas</t>
  </si>
  <si>
    <t>N</t>
  </si>
  <si>
    <t>O</t>
  </si>
  <si>
    <t>P</t>
  </si>
  <si>
    <t>Pfund Michael</t>
  </si>
  <si>
    <t>R</t>
  </si>
  <si>
    <t>Röthlisberger David</t>
  </si>
  <si>
    <t>Rhyn Daniel</t>
  </si>
  <si>
    <t>S</t>
  </si>
  <si>
    <t>Sägesser Karin</t>
  </si>
  <si>
    <t>Siegenthaler Urs</t>
  </si>
  <si>
    <t>Mörigen</t>
  </si>
  <si>
    <t>Sopowski Boris</t>
  </si>
  <si>
    <t>Aegerten</t>
  </si>
  <si>
    <t>SCH</t>
  </si>
  <si>
    <t>Schläfli Christoph</t>
  </si>
  <si>
    <t>Roggwil</t>
  </si>
  <si>
    <t>ST</t>
  </si>
  <si>
    <t>Stebler Hansjörg</t>
  </si>
  <si>
    <t>Kallnach</t>
  </si>
  <si>
    <t>Stebler Samuel</t>
  </si>
  <si>
    <t>Seewil</t>
  </si>
  <si>
    <t>Steinmann Martin</t>
  </si>
  <si>
    <t>Richigen</t>
  </si>
  <si>
    <t>Stucki Kurt</t>
  </si>
  <si>
    <t>Riggisberg</t>
  </si>
  <si>
    <t>T</t>
  </si>
  <si>
    <t>Thöni Markus</t>
  </si>
  <si>
    <t>Thuner Matthias</t>
  </si>
  <si>
    <t>Grosshöchstetten</t>
  </si>
  <si>
    <t>Tschan Fritz</t>
  </si>
  <si>
    <t>Merligen</t>
  </si>
  <si>
    <t>Tüscherz</t>
  </si>
  <si>
    <t>U</t>
  </si>
  <si>
    <t>V</t>
  </si>
  <si>
    <t>Von Arx Heinz</t>
  </si>
  <si>
    <t>Neuendorf</t>
  </si>
  <si>
    <t xml:space="preserve">Von Gunten Doris </t>
  </si>
  <si>
    <t>W</t>
  </si>
  <si>
    <t>Weber Beat</t>
  </si>
  <si>
    <t>Wenger Iris</t>
  </si>
  <si>
    <t>Widmer Marcel</t>
  </si>
  <si>
    <t>Willener Hans-Ruedi</t>
  </si>
  <si>
    <t>Windler Heinz</t>
  </si>
  <si>
    <t>Wittwer Anita</t>
  </si>
  <si>
    <t>X</t>
  </si>
  <si>
    <t>Y</t>
  </si>
  <si>
    <t>Z</t>
  </si>
  <si>
    <t>Zahnd René</t>
  </si>
  <si>
    <t>Zobrist Marcel</t>
  </si>
  <si>
    <t>Zuschläge 2002 ab Jahrgang 1947 und älter (Pro Jahr ein Resultatpunkt zur Gutpunkteberechnung)</t>
  </si>
  <si>
    <t>Zuschläge 2003 ab Jahrgang 1948 und älter (Pro Jahr ein Resultatpunkt zur Gutpunkteberechnung)</t>
  </si>
  <si>
    <t>Zuschläge 2004 ab Jahrgang 1949 und älter</t>
  </si>
  <si>
    <t>Zuschläge 2005 ab Jahrgang 1950 und älter</t>
  </si>
  <si>
    <t>Zuschläge 2006 ab Jahrgang 1951 und älter</t>
  </si>
  <si>
    <t>Zuschläge 2007 ab Jahrgang 1952 und älter</t>
  </si>
  <si>
    <t>Zuschläge 2008 ab Jahrgang 1953 und älter</t>
  </si>
  <si>
    <t>nächste Nummer :</t>
  </si>
  <si>
    <t>Monnerat Guillaume</t>
  </si>
  <si>
    <t>Zahler Martin</t>
  </si>
  <si>
    <t>Därstetten</t>
  </si>
  <si>
    <t>Aeschlimann Stefan</t>
  </si>
  <si>
    <t>Germann Isabelle</t>
  </si>
  <si>
    <t>Wabern</t>
  </si>
  <si>
    <t>Grünig Simon</t>
  </si>
  <si>
    <t>Jost Karin</t>
  </si>
  <si>
    <t>Gümmenen</t>
  </si>
  <si>
    <t>Von Wartburg Adrian</t>
  </si>
  <si>
    <t>Ueberstorf</t>
  </si>
  <si>
    <t>Heynen Michelle</t>
  </si>
  <si>
    <t>Bern</t>
  </si>
  <si>
    <t>Wisler Martin</t>
  </si>
  <si>
    <t>Grünen</t>
  </si>
  <si>
    <t>Bruni Marcel</t>
  </si>
  <si>
    <t>Amsoldingen</t>
  </si>
  <si>
    <t>Bruni Melanie</t>
  </si>
  <si>
    <t>Lenz Eveline</t>
  </si>
  <si>
    <t>Dennler Sandra</t>
  </si>
  <si>
    <t>Weiach</t>
  </si>
  <si>
    <t>Zollikofen</t>
  </si>
  <si>
    <t>Rüeggisberg</t>
  </si>
  <si>
    <t>Fuhrer Beat</t>
  </si>
  <si>
    <t>Lehmann Adrian</t>
  </si>
  <si>
    <t>Oberli Michael</t>
  </si>
  <si>
    <t>Zuschläge 2009 ab Jahrgang 1954 und älter</t>
  </si>
  <si>
    <t>Bieri Michael</t>
  </si>
  <si>
    <t>Weissenburg</t>
  </si>
  <si>
    <t>Rieder Marco</t>
  </si>
  <si>
    <t>Lenk</t>
  </si>
  <si>
    <t>Schwarz Marcial</t>
  </si>
  <si>
    <t>Blaser Lukas</t>
  </si>
  <si>
    <t>Uebeschi</t>
  </si>
  <si>
    <t>Klopfenstein Res</t>
  </si>
  <si>
    <t>Kandersteg</t>
  </si>
  <si>
    <t>Dennler René</t>
  </si>
  <si>
    <t>Wynigen</t>
  </si>
  <si>
    <t>Jost Stefan</t>
  </si>
  <si>
    <t>Füglister Fabienne</t>
  </si>
  <si>
    <t>Hofstetter Jasmin</t>
  </si>
  <si>
    <t>Solothurn</t>
  </si>
  <si>
    <t>Hiltbrunner Mario</t>
  </si>
  <si>
    <t>Müntschenmier</t>
  </si>
  <si>
    <t>Hofstetter Vanessa</t>
  </si>
  <si>
    <t>Zuschläge 2010 ab Jahrgang 1955 und älter</t>
  </si>
  <si>
    <t>Bärtschi Simon</t>
  </si>
  <si>
    <t>Oberwangen</t>
  </si>
  <si>
    <t>Huber Tanja</t>
  </si>
  <si>
    <t>Roth Lukas</t>
  </si>
  <si>
    <t>Rüedisbach</t>
  </si>
  <si>
    <t>Zahnd Christoph</t>
  </si>
  <si>
    <t>Zangger Dominique</t>
  </si>
  <si>
    <t>Trachsel Paul</t>
  </si>
  <si>
    <t>MSSV</t>
  </si>
  <si>
    <t>KK</t>
  </si>
  <si>
    <t>Trachsel Tanja</t>
  </si>
  <si>
    <t>Kaufmann Julian</t>
  </si>
  <si>
    <t>Burkhalter Robert</t>
  </si>
  <si>
    <t>Baumann Christoph</t>
  </si>
  <si>
    <t>Baumann Philippe</t>
  </si>
  <si>
    <t>Bigler Gabriela</t>
  </si>
  <si>
    <t>Boll</t>
  </si>
  <si>
    <t>Frauchiger Sabrina</t>
  </si>
  <si>
    <t>Sieber Roland</t>
  </si>
  <si>
    <t>Konolfingen</t>
  </si>
  <si>
    <t>Werren Markus</t>
  </si>
  <si>
    <t>Steiner Susann</t>
  </si>
  <si>
    <t>Müller Peter</t>
  </si>
  <si>
    <t>Wangenried</t>
  </si>
  <si>
    <t>Kaspar Florian</t>
  </si>
  <si>
    <t>Kandergrund</t>
  </si>
  <si>
    <t>Zuschläge 2011 ab Jahrgang 1956 und älter</t>
  </si>
  <si>
    <t>Zuschläge 2012 ab Jahrgang 1957 und älter</t>
  </si>
  <si>
    <t>Binggeli Natalie</t>
  </si>
  <si>
    <t>Bigenthal</t>
  </si>
  <si>
    <t>Wengi b. Frutigen</t>
  </si>
  <si>
    <t>Zahnd Raphael</t>
  </si>
  <si>
    <t>Gerber Stefan</t>
  </si>
  <si>
    <t>Buser Jasmin</t>
  </si>
  <si>
    <t>Eichelberger Adrian</t>
  </si>
  <si>
    <t>Madiswil</t>
  </si>
  <si>
    <t>Ammann Sandra</t>
  </si>
  <si>
    <t>Bartenbach Nina</t>
  </si>
  <si>
    <t>Rüschegg-Heubach</t>
  </si>
  <si>
    <t>Oberbalm</t>
  </si>
  <si>
    <t>Für den Final qualifizierte Schützen</t>
  </si>
  <si>
    <t>Zuschläge 2013 ab Jahrgang 1958 und älter</t>
  </si>
  <si>
    <t>Scharnachtal</t>
  </si>
  <si>
    <t>Jakob Marisa</t>
  </si>
  <si>
    <t>Rubigen</t>
  </si>
  <si>
    <t>Weber Ivo</t>
  </si>
  <si>
    <t>Weber Jan</t>
  </si>
  <si>
    <t>Steinhauer Ramona</t>
  </si>
  <si>
    <t>Hinterkappelen</t>
  </si>
  <si>
    <t>Romont</t>
  </si>
  <si>
    <t>Gasser Jennifer</t>
  </si>
  <si>
    <t>Lander Yannik</t>
  </si>
  <si>
    <t>Büren a.A.</t>
  </si>
  <si>
    <t>Zahnd Monika</t>
  </si>
  <si>
    <t>Cueni Benno</t>
  </si>
  <si>
    <t>Eriz</t>
  </si>
  <si>
    <t>Criblez Frédéric</t>
  </si>
  <si>
    <t>Saicourt</t>
  </si>
  <si>
    <t>Krebs Tobias</t>
  </si>
  <si>
    <t>Seeberg</t>
  </si>
  <si>
    <t>Fuhrer Reto</t>
  </si>
  <si>
    <t>Bieri Ramona</t>
  </si>
  <si>
    <t>Hollenweger Jan</t>
  </si>
  <si>
    <t>Kappel</t>
  </si>
  <si>
    <t>Zuschläge 2014 ab Jahrgang 1959 und älter</t>
  </si>
  <si>
    <t>Capuzzello Selina</t>
  </si>
  <si>
    <t>Flury Kristina</t>
  </si>
  <si>
    <t>Wangen a.A.</t>
  </si>
  <si>
    <t>Criblez Dave</t>
  </si>
  <si>
    <t>Aeschi SO</t>
  </si>
  <si>
    <t>Oberburg</t>
  </si>
  <si>
    <t>Subigen</t>
  </si>
  <si>
    <t>Zuschläge 2015 ab Jahrgang 1960 und älter</t>
  </si>
  <si>
    <t>Carrel Romain</t>
  </si>
  <si>
    <t>Schneider Thomas</t>
  </si>
  <si>
    <t>Interlaken</t>
  </si>
  <si>
    <t>Dreistellungsmatch / match trois positions</t>
  </si>
  <si>
    <t>FINAL/FINALE</t>
  </si>
  <si>
    <t>FP</t>
  </si>
  <si>
    <t>1. Serie</t>
  </si>
  <si>
    <t>2. Serie - Elimination</t>
  </si>
  <si>
    <t>SO</t>
  </si>
  <si>
    <t>© Armando Amrein</t>
  </si>
  <si>
    <t>73. Kantonal-Matchtag des BSSV</t>
  </si>
  <si>
    <t>6. und 7. August 2016 Schwadernau</t>
  </si>
  <si>
    <t>6. und 7.  August 2016 Schwadernau</t>
  </si>
  <si>
    <t>Thörigen</t>
  </si>
  <si>
    <t>Liebefeld</t>
  </si>
  <si>
    <t>Hindelbank</t>
  </si>
  <si>
    <t>Spar Olivia</t>
  </si>
  <si>
    <t>Meiringen</t>
  </si>
  <si>
    <t>Siegenthaler Cédric</t>
  </si>
  <si>
    <t>Sigriswil</t>
  </si>
  <si>
    <t>ML</t>
  </si>
  <si>
    <t>Eggenschwiler Jannik</t>
  </si>
  <si>
    <t>70. KANTONAL-MATCHTAG BSSV Gewehr 50m</t>
  </si>
  <si>
    <t>70e JOURNEE DE MATCH CANTONALE ABST carabine 50m</t>
  </si>
  <si>
    <t>Hauptsponsoren</t>
  </si>
  <si>
    <t>Carrel Jean-François, Diesse</t>
  </si>
  <si>
    <t>Füglister Fabienne, Aeschi SO</t>
  </si>
  <si>
    <t>Jakob Anton, Rüeggisberg</t>
  </si>
  <si>
    <t xml:space="preserve">Rohrbach Fritz, Niedermuhlern </t>
  </si>
  <si>
    <t>Schenkel Markus, Liebefeld</t>
  </si>
  <si>
    <t xml:space="preserve">Weber Beat, Belp </t>
  </si>
  <si>
    <t>Liebi Martin, Zweisimmen</t>
  </si>
  <si>
    <t>OSKV</t>
  </si>
  <si>
    <t>Spezial Auszeichnung für 3000 Gutpunkte</t>
  </si>
  <si>
    <t>Goldvreneli</t>
  </si>
  <si>
    <t>Zuschläge 2016 ab Jahrgang 1961 und älter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</si>
</sst>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0"/>
    <numFmt numFmtId="167" formatCode="ddd/\ dd/mmm/\ yyyy\ \ hh:mm"/>
  </numFmts>
  <fonts count="24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Tahoma"/>
      <family val="2"/>
    </font>
    <font>
      <sz val="16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1" fillId="0" borderId="0" xfId="0" applyNumberFormat="1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7" fillId="0" borderId="0" xfId="0" applyFont="1" applyAlignment="1">
      <alignment horizontal="center"/>
    </xf>
    <xf numFmtId="165" fontId="1" fillId="0" borderId="0" xfId="0" applyNumberFormat="1" applyFont="1"/>
    <xf numFmtId="164" fontId="2" fillId="0" borderId="0" xfId="0" applyNumberFormat="1" applyFont="1"/>
    <xf numFmtId="0" fontId="4" fillId="0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Fill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/>
    </xf>
    <xf numFmtId="164" fontId="11" fillId="0" borderId="0" xfId="0" applyNumberFormat="1" applyFont="1"/>
    <xf numFmtId="0" fontId="11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1" fontId="0" fillId="0" borderId="1" xfId="0" applyNumberFormat="1" applyFill="1" applyBorder="1"/>
    <xf numFmtId="1" fontId="12" fillId="0" borderId="1" xfId="0" applyNumberFormat="1" applyFont="1" applyFill="1" applyBorder="1"/>
    <xf numFmtId="1" fontId="0" fillId="0" borderId="1" xfId="0" applyNumberFormat="1" applyBorder="1"/>
    <xf numFmtId="0" fontId="0" fillId="0" borderId="0" xfId="0" applyBorder="1"/>
    <xf numFmtId="1" fontId="0" fillId="0" borderId="0" xfId="0" applyNumberFormat="1" applyFill="1"/>
    <xf numFmtId="1" fontId="12" fillId="0" borderId="0" xfId="0" applyNumberFormat="1" applyFont="1" applyFill="1" applyBorder="1"/>
    <xf numFmtId="1" fontId="0" fillId="0" borderId="0" xfId="0" applyNumberFormat="1" applyFill="1" applyBorder="1"/>
    <xf numFmtId="1" fontId="0" fillId="0" borderId="0" xfId="0" applyNumberFormat="1" applyBorder="1"/>
    <xf numFmtId="0" fontId="12" fillId="0" borderId="1" xfId="0" applyFont="1" applyBorder="1"/>
    <xf numFmtId="1" fontId="0" fillId="0" borderId="2" xfId="0" applyNumberFormat="1" applyFill="1" applyBorder="1"/>
    <xf numFmtId="1" fontId="12" fillId="0" borderId="0" xfId="0" applyNumberFormat="1" applyFont="1" applyFill="1"/>
    <xf numFmtId="1" fontId="0" fillId="0" borderId="0" xfId="0" applyNumberFormat="1"/>
    <xf numFmtId="0" fontId="12" fillId="0" borderId="0" xfId="0" applyFont="1" applyAlignment="1">
      <alignment horizontal="center"/>
    </xf>
    <xf numFmtId="0" fontId="12" fillId="0" borderId="1" xfId="0" applyFont="1" applyFill="1" applyBorder="1"/>
    <xf numFmtId="1" fontId="12" fillId="0" borderId="1" xfId="0" applyNumberFormat="1" applyFont="1" applyBorder="1"/>
    <xf numFmtId="1" fontId="14" fillId="0" borderId="1" xfId="0" applyNumberFormat="1" applyFont="1" applyFill="1" applyBorder="1"/>
    <xf numFmtId="0" fontId="0" fillId="0" borderId="3" xfId="0" applyFill="1" applyBorder="1"/>
    <xf numFmtId="0" fontId="14" fillId="0" borderId="0" xfId="0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Fill="1"/>
    <xf numFmtId="0" fontId="6" fillId="0" borderId="0" xfId="0" applyFont="1" applyFill="1" applyBorder="1"/>
    <xf numFmtId="0" fontId="13" fillId="0" borderId="0" xfId="0" applyFont="1" applyBorder="1"/>
    <xf numFmtId="0" fontId="8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Border="1" applyAlignment="1">
      <alignment horizontal="center"/>
    </xf>
    <xf numFmtId="0" fontId="1" fillId="0" borderId="0" xfId="0" applyFont="1" applyFill="1" applyAlignment="1" applyProtection="1">
      <protection locked="0"/>
    </xf>
    <xf numFmtId="0" fontId="6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1" fillId="0" borderId="0" xfId="0" applyFont="1" applyProtection="1"/>
    <xf numFmtId="0" fontId="11" fillId="0" borderId="0" xfId="0" applyFont="1" applyFill="1" applyProtection="1"/>
    <xf numFmtId="1" fontId="1" fillId="0" borderId="0" xfId="0" applyNumberFormat="1" applyFont="1" applyProtection="1">
      <protection locked="0"/>
    </xf>
    <xf numFmtId="1" fontId="9" fillId="0" borderId="0" xfId="0" applyNumberFormat="1" applyFont="1" applyAlignment="1">
      <alignment horizontal="center"/>
    </xf>
    <xf numFmtId="1" fontId="1" fillId="0" borderId="0" xfId="0" applyNumberFormat="1" applyFont="1"/>
    <xf numFmtId="0" fontId="12" fillId="0" borderId="0" xfId="0" applyFont="1"/>
    <xf numFmtId="0" fontId="1" fillId="0" borderId="0" xfId="0" applyFont="1" applyAlignment="1" applyProtection="1">
      <protection locked="0"/>
    </xf>
    <xf numFmtId="0" fontId="2" fillId="0" borderId="0" xfId="0" applyFont="1" applyFill="1" applyAlignment="1" applyProtection="1">
      <protection locked="0"/>
    </xf>
    <xf numFmtId="1" fontId="2" fillId="0" borderId="0" xfId="0" applyNumberFormat="1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Fill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166" fontId="7" fillId="0" borderId="1" xfId="0" applyNumberFormat="1" applyFont="1" applyFill="1" applyBorder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12" fillId="0" borderId="0" xfId="1"/>
    <xf numFmtId="0" fontId="13" fillId="0" borderId="0" xfId="1" applyFont="1"/>
    <xf numFmtId="0" fontId="3" fillId="0" borderId="0" xfId="1" applyFont="1"/>
    <xf numFmtId="0" fontId="19" fillId="0" borderId="0" xfId="1" applyFont="1" applyAlignment="1">
      <alignment horizontal="right"/>
    </xf>
    <xf numFmtId="0" fontId="20" fillId="0" borderId="0" xfId="1" applyFont="1"/>
    <xf numFmtId="0" fontId="13" fillId="0" borderId="0" xfId="1" applyFont="1" applyAlignment="1">
      <alignment horizontal="right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/>
    <xf numFmtId="0" fontId="12" fillId="0" borderId="0" xfId="1" applyAlignment="1">
      <alignment horizontal="center"/>
    </xf>
    <xf numFmtId="0" fontId="12" fillId="0" borderId="0" xfId="1" applyFont="1"/>
    <xf numFmtId="0" fontId="1" fillId="0" borderId="0" xfId="1" applyFont="1" applyAlignment="1">
      <alignment horizontal="left"/>
    </xf>
    <xf numFmtId="164" fontId="7" fillId="0" borderId="0" xfId="1" applyNumberFormat="1" applyFont="1"/>
    <xf numFmtId="164" fontId="7" fillId="0" borderId="0" xfId="1" applyNumberFormat="1" applyFont="1" applyProtection="1">
      <protection locked="0"/>
    </xf>
    <xf numFmtId="164" fontId="21" fillId="0" borderId="0" xfId="1" applyNumberFormat="1" applyFont="1" applyFill="1"/>
    <xf numFmtId="164" fontId="21" fillId="0" borderId="0" xfId="1" applyNumberFormat="1" applyFont="1"/>
    <xf numFmtId="164" fontId="12" fillId="0" borderId="0" xfId="1" applyNumberFormat="1"/>
    <xf numFmtId="0" fontId="12" fillId="0" borderId="0" xfId="1" applyProtection="1">
      <protection locked="0"/>
    </xf>
    <xf numFmtId="0" fontId="22" fillId="0" borderId="4" xfId="1" applyFont="1" applyBorder="1" applyAlignment="1">
      <alignment horizontal="left"/>
    </xf>
    <xf numFmtId="0" fontId="12" fillId="0" borderId="4" xfId="1" applyBorder="1" applyAlignment="1">
      <alignment horizontal="center"/>
    </xf>
    <xf numFmtId="0" fontId="12" fillId="0" borderId="4" xfId="1" applyBorder="1"/>
    <xf numFmtId="0" fontId="23" fillId="0" borderId="4" xfId="1" applyFont="1" applyBorder="1"/>
    <xf numFmtId="0" fontId="12" fillId="0" borderId="4" xfId="1" applyBorder="1" applyProtection="1">
      <protection locked="0"/>
    </xf>
    <xf numFmtId="0" fontId="12" fillId="0" borderId="4" xfId="1" applyBorder="1" applyAlignment="1">
      <alignment horizontal="right"/>
    </xf>
    <xf numFmtId="0" fontId="23" fillId="0" borderId="0" xfId="1" applyFont="1"/>
    <xf numFmtId="0" fontId="1" fillId="0" borderId="0" xfId="0" applyFont="1" applyAlignment="1"/>
    <xf numFmtId="165" fontId="2" fillId="0" borderId="0" xfId="0" applyNumberFormat="1" applyFont="1"/>
    <xf numFmtId="0" fontId="12" fillId="2" borderId="0" xfId="1" applyFill="1" applyProtection="1">
      <protection locked="0"/>
    </xf>
    <xf numFmtId="0" fontId="17" fillId="0" borderId="0" xfId="0" applyFont="1" applyAlignment="1"/>
    <xf numFmtId="0" fontId="18" fillId="0" borderId="0" xfId="0" applyFont="1" applyAlignment="1"/>
    <xf numFmtId="0" fontId="6" fillId="0" borderId="0" xfId="0" applyFont="1" applyAlignment="1">
      <alignment horizontal="center"/>
    </xf>
    <xf numFmtId="167" fontId="13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15" fontId="13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133350</xdr:rowOff>
    </xdr:from>
    <xdr:to>
      <xdr:col>1</xdr:col>
      <xdr:colOff>704851</xdr:colOff>
      <xdr:row>0</xdr:row>
      <xdr:rowOff>560841</xdr:rowOff>
    </xdr:to>
    <xdr:pic>
      <xdr:nvPicPr>
        <xdr:cNvPr id="2" name="Picture 1" descr="Logof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33350"/>
          <a:ext cx="1238250" cy="427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1104900</xdr:colOff>
      <xdr:row>3</xdr:row>
      <xdr:rowOff>114300</xdr:rowOff>
    </xdr:to>
    <xdr:pic>
      <xdr:nvPicPr>
        <xdr:cNvPr id="2" name="Picture 24" descr="Logo_rgb_p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51</xdr:row>
      <xdr:rowOff>85725</xdr:rowOff>
    </xdr:from>
    <xdr:to>
      <xdr:col>3</xdr:col>
      <xdr:colOff>723900</xdr:colOff>
      <xdr:row>59</xdr:row>
      <xdr:rowOff>19050</xdr:rowOff>
    </xdr:to>
    <xdr:pic>
      <xdr:nvPicPr>
        <xdr:cNvPr id="3" name="Picture 27" descr="Blum_Waff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" y="9039225"/>
          <a:ext cx="20288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400050</xdr:colOff>
      <xdr:row>51</xdr:row>
      <xdr:rowOff>38100</xdr:rowOff>
    </xdr:from>
    <xdr:to>
      <xdr:col>15</xdr:col>
      <xdr:colOff>0</xdr:colOff>
      <xdr:row>59</xdr:row>
      <xdr:rowOff>133350</xdr:rowOff>
    </xdr:to>
    <xdr:pic>
      <xdr:nvPicPr>
        <xdr:cNvPr id="4" name="Picture 28" descr="dufaux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62675" y="8991600"/>
          <a:ext cx="13239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6</xdr:col>
      <xdr:colOff>171450</xdr:colOff>
      <xdr:row>5</xdr:row>
      <xdr:rowOff>27214</xdr:rowOff>
    </xdr:to>
    <xdr:pic>
      <xdr:nvPicPr>
        <xdr:cNvPr id="1025" name="Picture 1" descr="Logof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0"/>
          <a:ext cx="2352675" cy="789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0</xdr:row>
      <xdr:rowOff>142875</xdr:rowOff>
    </xdr:from>
    <xdr:to>
      <xdr:col>2</xdr:col>
      <xdr:colOff>1209675</xdr:colOff>
      <xdr:row>3</xdr:row>
      <xdr:rowOff>73818</xdr:rowOff>
    </xdr:to>
    <xdr:pic>
      <xdr:nvPicPr>
        <xdr:cNvPr id="2" name="Picture 1" descr="Logof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6" y="142875"/>
          <a:ext cx="1400174" cy="483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3%20Stellung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l"/>
      <sheetName val="Rangliste"/>
    </sheetNames>
    <sheetDataSet>
      <sheetData sheetId="0">
        <row r="3">
          <cell r="L3" t="str">
            <v>Schwadernau</v>
          </cell>
        </row>
        <row r="4">
          <cell r="X4">
            <v>42589.458333333336</v>
          </cell>
        </row>
        <row r="7">
          <cell r="A7">
            <v>6</v>
          </cell>
          <cell r="C7" t="str">
            <v>Hofstetter Vanessa</v>
          </cell>
          <cell r="D7">
            <v>149.9</v>
          </cell>
          <cell r="E7">
            <v>0</v>
          </cell>
          <cell r="F7">
            <v>0</v>
          </cell>
          <cell r="G7">
            <v>155.1</v>
          </cell>
          <cell r="H7">
            <v>0</v>
          </cell>
          <cell r="I7">
            <v>0</v>
          </cell>
          <cell r="J7">
            <v>95.1</v>
          </cell>
          <cell r="K7">
            <v>0</v>
          </cell>
          <cell r="L7">
            <v>10</v>
          </cell>
          <cell r="M7">
            <v>0</v>
          </cell>
          <cell r="N7">
            <v>10.4</v>
          </cell>
          <cell r="O7">
            <v>0</v>
          </cell>
          <cell r="P7">
            <v>9.9</v>
          </cell>
          <cell r="Q7">
            <v>0</v>
          </cell>
          <cell r="R7">
            <v>9.3000000000000007</v>
          </cell>
          <cell r="S7">
            <v>0</v>
          </cell>
          <cell r="T7">
            <v>8.4</v>
          </cell>
          <cell r="U7">
            <v>0</v>
          </cell>
          <cell r="V7">
            <v>0</v>
          </cell>
          <cell r="W7">
            <v>0</v>
          </cell>
          <cell r="AO7" t="str">
            <v>Gümmenen</v>
          </cell>
        </row>
        <row r="8">
          <cell r="A8">
            <v>7</v>
          </cell>
          <cell r="C8" t="str">
            <v>Füglister Fabienne</v>
          </cell>
          <cell r="D8">
            <v>150.9</v>
          </cell>
          <cell r="E8">
            <v>0</v>
          </cell>
          <cell r="F8">
            <v>0</v>
          </cell>
          <cell r="G8">
            <v>150.6</v>
          </cell>
          <cell r="H8">
            <v>0</v>
          </cell>
          <cell r="I8">
            <v>0</v>
          </cell>
          <cell r="J8">
            <v>96</v>
          </cell>
          <cell r="K8">
            <v>0</v>
          </cell>
          <cell r="L8">
            <v>9.8000000000000007</v>
          </cell>
          <cell r="M8">
            <v>0</v>
          </cell>
          <cell r="N8">
            <v>10.1</v>
          </cell>
          <cell r="O8">
            <v>0</v>
          </cell>
          <cell r="P8">
            <v>9.9</v>
          </cell>
          <cell r="Q8">
            <v>0</v>
          </cell>
          <cell r="R8">
            <v>9.1</v>
          </cell>
          <cell r="S8">
            <v>0</v>
          </cell>
          <cell r="T8">
            <v>10.1</v>
          </cell>
          <cell r="U8">
            <v>0</v>
          </cell>
          <cell r="V8">
            <v>0</v>
          </cell>
          <cell r="W8">
            <v>0</v>
          </cell>
          <cell r="AO8" t="str">
            <v>Aeschi SO</v>
          </cell>
        </row>
        <row r="9">
          <cell r="A9">
            <v>3</v>
          </cell>
          <cell r="C9" t="str">
            <v>Hollenweger Jan</v>
          </cell>
          <cell r="D9">
            <v>148.30000000000001</v>
          </cell>
          <cell r="E9">
            <v>0</v>
          </cell>
          <cell r="F9">
            <v>0</v>
          </cell>
          <cell r="G9">
            <v>153.1</v>
          </cell>
          <cell r="H9">
            <v>0</v>
          </cell>
          <cell r="I9">
            <v>0</v>
          </cell>
          <cell r="J9">
            <v>94.5</v>
          </cell>
          <cell r="K9">
            <v>0</v>
          </cell>
          <cell r="L9">
            <v>10.5</v>
          </cell>
          <cell r="M9">
            <v>0</v>
          </cell>
          <cell r="N9">
            <v>10.6</v>
          </cell>
          <cell r="O9">
            <v>0</v>
          </cell>
          <cell r="P9">
            <v>9.1</v>
          </cell>
          <cell r="Q9">
            <v>0</v>
          </cell>
          <cell r="R9">
            <v>9.6999999999999993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AO9" t="str">
            <v>Kappel</v>
          </cell>
        </row>
        <row r="10">
          <cell r="A10">
            <v>4</v>
          </cell>
          <cell r="C10" t="str">
            <v>Zahnd Monika</v>
          </cell>
          <cell r="D10">
            <v>143.80000000000001</v>
          </cell>
          <cell r="E10">
            <v>0</v>
          </cell>
          <cell r="F10">
            <v>0</v>
          </cell>
          <cell r="G10">
            <v>153.5</v>
          </cell>
          <cell r="H10">
            <v>0</v>
          </cell>
          <cell r="I10">
            <v>0</v>
          </cell>
          <cell r="J10">
            <v>94.1</v>
          </cell>
          <cell r="K10">
            <v>0</v>
          </cell>
          <cell r="L10">
            <v>9.1999999999999993</v>
          </cell>
          <cell r="M10">
            <v>0</v>
          </cell>
          <cell r="N10">
            <v>10.199999999999999</v>
          </cell>
          <cell r="O10">
            <v>0</v>
          </cell>
          <cell r="P10">
            <v>9.5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AO10" t="str">
            <v>Kandergrund</v>
          </cell>
        </row>
        <row r="11">
          <cell r="A11">
            <v>8</v>
          </cell>
          <cell r="C11" t="str">
            <v>Koller Marco</v>
          </cell>
          <cell r="D11">
            <v>147.4</v>
          </cell>
          <cell r="E11">
            <v>0</v>
          </cell>
          <cell r="F11">
            <v>0</v>
          </cell>
          <cell r="G11">
            <v>152.30000000000001</v>
          </cell>
          <cell r="H11">
            <v>0</v>
          </cell>
          <cell r="I11">
            <v>0</v>
          </cell>
          <cell r="J11">
            <v>92.2</v>
          </cell>
          <cell r="K11">
            <v>0</v>
          </cell>
          <cell r="L11">
            <v>10.8</v>
          </cell>
          <cell r="M11">
            <v>0</v>
          </cell>
          <cell r="N11">
            <v>8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AO11" t="str">
            <v>Steffisburg</v>
          </cell>
        </row>
        <row r="12">
          <cell r="A12">
            <v>2</v>
          </cell>
          <cell r="C12" t="str">
            <v>Bieri Ramona</v>
          </cell>
          <cell r="D12">
            <v>140.69999999999999</v>
          </cell>
          <cell r="E12">
            <v>0</v>
          </cell>
          <cell r="F12">
            <v>0</v>
          </cell>
          <cell r="G12">
            <v>150.69999999999999</v>
          </cell>
          <cell r="H12">
            <v>0</v>
          </cell>
          <cell r="I12">
            <v>0</v>
          </cell>
          <cell r="J12">
            <v>96.1</v>
          </cell>
          <cell r="K12">
            <v>0</v>
          </cell>
          <cell r="L12">
            <v>10.4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AO12" t="str">
            <v>Belp</v>
          </cell>
        </row>
        <row r="13">
          <cell r="A13">
            <v>5</v>
          </cell>
          <cell r="C13" t="str">
            <v>Dänzer Reto</v>
          </cell>
          <cell r="D13">
            <v>145.69999999999999</v>
          </cell>
          <cell r="E13">
            <v>0</v>
          </cell>
          <cell r="F13">
            <v>0</v>
          </cell>
          <cell r="G13">
            <v>154.6</v>
          </cell>
          <cell r="H13">
            <v>0</v>
          </cell>
          <cell r="I13">
            <v>0</v>
          </cell>
          <cell r="J13">
            <v>85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AO13" t="str">
            <v>Boltigen</v>
          </cell>
        </row>
        <row r="14">
          <cell r="A14">
            <v>1</v>
          </cell>
          <cell r="C14" t="str">
            <v>Eichelberger Adrian</v>
          </cell>
          <cell r="D14">
            <v>141.6</v>
          </cell>
          <cell r="E14">
            <v>0</v>
          </cell>
          <cell r="F14">
            <v>0</v>
          </cell>
          <cell r="G14">
            <v>147.80000000000001</v>
          </cell>
          <cell r="H14">
            <v>0</v>
          </cell>
          <cell r="I14">
            <v>0</v>
          </cell>
          <cell r="J14">
            <v>89.3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AO14" t="str">
            <v>Madiswil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41"/>
  <sheetViews>
    <sheetView workbookViewId="0">
      <pane ySplit="3" topLeftCell="A4" activePane="bottomLeft" state="frozen"/>
      <selection pane="bottomLeft" activeCell="H1" sqref="H1:N1"/>
    </sheetView>
  </sheetViews>
  <sheetFormatPr baseColWidth="10" defaultRowHeight="12.75"/>
  <cols>
    <col min="1" max="1" width="11.42578125" style="10"/>
    <col min="2" max="2" width="19.85546875" customWidth="1"/>
    <col min="3" max="3" width="16.85546875" customWidth="1"/>
    <col min="4" max="4" width="4.5703125" style="12" customWidth="1"/>
    <col min="5" max="5" width="4.5703125" style="65" customWidth="1"/>
    <col min="6" max="6" width="5" style="31" customWidth="1"/>
    <col min="7" max="9" width="5" customWidth="1"/>
    <col min="10" max="10" width="5" style="30" customWidth="1"/>
    <col min="11" max="11" width="5" customWidth="1"/>
    <col min="12" max="12" width="5" style="30" customWidth="1"/>
    <col min="13" max="13" width="5" customWidth="1"/>
    <col min="14" max="14" width="5" style="30" customWidth="1"/>
    <col min="15" max="15" width="5" customWidth="1"/>
    <col min="16" max="16" width="5" style="30" customWidth="1"/>
    <col min="17" max="17" width="5" customWidth="1"/>
    <col min="18" max="18" width="5" style="30" customWidth="1"/>
    <col min="19" max="19" width="5" customWidth="1"/>
    <col min="20" max="20" width="5" style="30" customWidth="1"/>
    <col min="21" max="21" width="5" customWidth="1"/>
    <col min="22" max="22" width="5" style="30" customWidth="1"/>
    <col min="23" max="23" width="5" customWidth="1"/>
    <col min="24" max="25" width="5" style="30" customWidth="1"/>
    <col min="26" max="26" width="5" customWidth="1"/>
    <col min="27" max="27" width="5" style="30" customWidth="1"/>
    <col min="28" max="28" width="5" customWidth="1"/>
    <col min="29" max="29" width="5" style="30" customWidth="1"/>
    <col min="30" max="30" width="5" customWidth="1"/>
  </cols>
  <sheetData>
    <row r="1" spans="1:30" ht="18">
      <c r="B1" s="27" t="s">
        <v>202</v>
      </c>
      <c r="C1" s="27"/>
      <c r="D1" s="28"/>
      <c r="E1" s="29"/>
      <c r="F1" s="27"/>
      <c r="G1" s="27"/>
      <c r="H1" s="27"/>
      <c r="Y1" s="27"/>
      <c r="Z1" s="27"/>
      <c r="AA1" s="27"/>
      <c r="AB1" s="27"/>
      <c r="AC1" s="27"/>
      <c r="AD1" s="27"/>
    </row>
    <row r="2" spans="1:30">
      <c r="B2" s="31"/>
      <c r="C2" s="31"/>
      <c r="D2" s="32"/>
      <c r="E2" s="33"/>
    </row>
    <row r="3" spans="1:30">
      <c r="A3" s="34" t="s">
        <v>201</v>
      </c>
      <c r="B3" s="35" t="s">
        <v>1</v>
      </c>
      <c r="C3" s="36" t="s">
        <v>61</v>
      </c>
      <c r="D3" s="37" t="s">
        <v>2</v>
      </c>
      <c r="E3" s="38" t="s">
        <v>3</v>
      </c>
      <c r="F3" s="36">
        <v>2003</v>
      </c>
      <c r="G3" s="36"/>
      <c r="H3" s="36">
        <v>2004</v>
      </c>
      <c r="I3" s="35"/>
      <c r="J3" s="36">
        <v>2005</v>
      </c>
      <c r="K3" s="35"/>
      <c r="L3" s="36">
        <v>2006</v>
      </c>
      <c r="M3" s="35"/>
      <c r="N3" s="36">
        <v>2007</v>
      </c>
      <c r="O3" s="35"/>
      <c r="P3" s="36">
        <v>2008</v>
      </c>
      <c r="Q3" s="35"/>
      <c r="R3" s="36">
        <v>2009</v>
      </c>
      <c r="S3" s="35"/>
      <c r="T3" s="36">
        <v>2010</v>
      </c>
      <c r="U3" s="35"/>
      <c r="V3" s="36">
        <v>2011</v>
      </c>
      <c r="W3" s="35"/>
      <c r="X3" s="36">
        <v>2012</v>
      </c>
      <c r="Y3" s="36"/>
      <c r="Z3" s="36">
        <v>2013</v>
      </c>
      <c r="AA3" s="36"/>
      <c r="AB3" s="36">
        <v>2014</v>
      </c>
      <c r="AC3" s="36"/>
      <c r="AD3" s="36">
        <v>2015</v>
      </c>
    </row>
    <row r="4" spans="1:30">
      <c r="A4" s="83"/>
      <c r="B4" s="39"/>
      <c r="C4" s="40"/>
      <c r="D4" s="41"/>
      <c r="E4" s="42"/>
      <c r="F4" s="40"/>
      <c r="G4" s="40"/>
      <c r="H4" s="40"/>
      <c r="I4" s="39"/>
      <c r="J4" s="40"/>
      <c r="K4" s="39"/>
      <c r="L4" s="40"/>
      <c r="M4" s="39"/>
      <c r="N4" s="40"/>
      <c r="O4" s="39"/>
      <c r="P4" s="40"/>
      <c r="Q4" s="39"/>
      <c r="R4" s="40"/>
      <c r="S4" s="39"/>
      <c r="T4" s="40"/>
      <c r="U4" s="39"/>
      <c r="V4" s="40"/>
      <c r="W4" s="39"/>
      <c r="X4" s="40"/>
      <c r="Y4" s="40"/>
      <c r="Z4" s="40"/>
      <c r="AA4" s="40"/>
      <c r="AB4" s="40"/>
      <c r="AC4" s="40"/>
      <c r="AD4" s="40"/>
    </row>
    <row r="5" spans="1:30">
      <c r="E5" s="59"/>
      <c r="F5" s="44"/>
      <c r="H5" s="44"/>
      <c r="J5" s="43"/>
      <c r="L5" s="43"/>
      <c r="N5" s="43"/>
      <c r="P5" s="43"/>
      <c r="R5" s="43"/>
      <c r="T5" s="43"/>
      <c r="V5" s="43"/>
      <c r="X5" s="43"/>
    </row>
    <row r="6" spans="1:30">
      <c r="A6" s="10">
        <v>5</v>
      </c>
      <c r="B6" s="45" t="s">
        <v>165</v>
      </c>
      <c r="C6" s="46" t="s">
        <v>166</v>
      </c>
      <c r="D6" s="37">
        <v>88</v>
      </c>
      <c r="E6" s="38" t="s">
        <v>43</v>
      </c>
      <c r="F6" s="47">
        <v>0</v>
      </c>
      <c r="G6" s="47">
        <v>70</v>
      </c>
      <c r="H6" s="47">
        <v>70</v>
      </c>
      <c r="I6" s="47">
        <v>90</v>
      </c>
      <c r="J6" s="48">
        <v>160</v>
      </c>
      <c r="K6" s="47"/>
      <c r="L6" s="48">
        <v>160</v>
      </c>
      <c r="M6" s="47">
        <v>100</v>
      </c>
      <c r="N6" s="48">
        <v>260</v>
      </c>
      <c r="O6" s="49">
        <v>0</v>
      </c>
      <c r="P6" s="48">
        <v>260</v>
      </c>
      <c r="Q6" s="49">
        <v>0</v>
      </c>
      <c r="R6" s="48">
        <v>260</v>
      </c>
      <c r="S6" s="49">
        <v>0</v>
      </c>
      <c r="T6" s="48">
        <v>260</v>
      </c>
      <c r="U6" s="49">
        <v>0</v>
      </c>
      <c r="V6" s="48">
        <v>260</v>
      </c>
      <c r="W6" s="49">
        <v>0</v>
      </c>
      <c r="X6" s="48">
        <v>260</v>
      </c>
      <c r="Y6" s="48">
        <v>0</v>
      </c>
      <c r="Z6" s="47">
        <v>260</v>
      </c>
      <c r="AA6" s="48">
        <v>0</v>
      </c>
      <c r="AB6" s="47">
        <v>260</v>
      </c>
      <c r="AC6" s="48"/>
      <c r="AD6" s="47"/>
    </row>
    <row r="7" spans="1:30">
      <c r="A7" s="10">
        <v>11</v>
      </c>
      <c r="B7" s="45" t="s">
        <v>32</v>
      </c>
      <c r="C7" s="46" t="s">
        <v>205</v>
      </c>
      <c r="D7" s="37">
        <v>82</v>
      </c>
      <c r="E7" s="38" t="s">
        <v>30</v>
      </c>
      <c r="F7" s="47">
        <v>420</v>
      </c>
      <c r="G7" s="47">
        <v>70</v>
      </c>
      <c r="H7" s="47">
        <v>490</v>
      </c>
      <c r="I7" s="49">
        <v>75</v>
      </c>
      <c r="J7" s="48">
        <v>565</v>
      </c>
      <c r="K7" s="49">
        <v>55</v>
      </c>
      <c r="L7" s="48">
        <v>620</v>
      </c>
      <c r="M7" s="49">
        <v>75</v>
      </c>
      <c r="N7" s="48">
        <v>695</v>
      </c>
      <c r="O7" s="49">
        <v>0</v>
      </c>
      <c r="P7" s="48">
        <v>695</v>
      </c>
      <c r="Q7" s="49">
        <v>0</v>
      </c>
      <c r="R7" s="48">
        <v>695</v>
      </c>
      <c r="S7" s="49">
        <v>0</v>
      </c>
      <c r="T7" s="48">
        <v>695</v>
      </c>
      <c r="U7" s="49">
        <v>0</v>
      </c>
      <c r="V7" s="48">
        <v>695</v>
      </c>
      <c r="W7" s="49">
        <v>0</v>
      </c>
      <c r="X7" s="48">
        <v>695</v>
      </c>
      <c r="Y7" s="48">
        <v>0</v>
      </c>
      <c r="Z7" s="47">
        <v>695</v>
      </c>
      <c r="AA7" s="48">
        <v>0</v>
      </c>
      <c r="AB7" s="47">
        <v>695</v>
      </c>
      <c r="AC7" s="48"/>
      <c r="AD7" s="47"/>
    </row>
    <row r="8" spans="1:30">
      <c r="A8" s="10">
        <v>13</v>
      </c>
      <c r="B8" s="45" t="s">
        <v>206</v>
      </c>
      <c r="C8" s="46" t="s">
        <v>207</v>
      </c>
      <c r="D8" s="37">
        <v>78</v>
      </c>
      <c r="E8" s="38" t="s">
        <v>12</v>
      </c>
      <c r="F8" s="47">
        <v>460</v>
      </c>
      <c r="G8" s="47">
        <v>75</v>
      </c>
      <c r="H8" s="47">
        <v>535</v>
      </c>
      <c r="I8" s="49">
        <v>70</v>
      </c>
      <c r="J8" s="48">
        <v>605</v>
      </c>
      <c r="K8" s="49"/>
      <c r="L8" s="48">
        <v>605</v>
      </c>
      <c r="M8" s="49"/>
      <c r="N8" s="48">
        <v>605</v>
      </c>
      <c r="O8" s="49">
        <v>0</v>
      </c>
      <c r="P8" s="48">
        <v>605</v>
      </c>
      <c r="Q8" s="49">
        <v>0</v>
      </c>
      <c r="R8" s="48">
        <v>605</v>
      </c>
      <c r="S8" s="61">
        <v>0</v>
      </c>
      <c r="T8" s="48">
        <v>605</v>
      </c>
      <c r="U8" s="49">
        <v>0</v>
      </c>
      <c r="V8" s="48">
        <v>605</v>
      </c>
      <c r="W8" s="49">
        <v>0</v>
      </c>
      <c r="X8" s="48">
        <v>605</v>
      </c>
      <c r="Y8" s="48">
        <v>0</v>
      </c>
      <c r="Z8" s="47">
        <v>605</v>
      </c>
      <c r="AA8" s="48">
        <v>0</v>
      </c>
      <c r="AB8" s="47">
        <v>605</v>
      </c>
      <c r="AC8" s="48"/>
      <c r="AD8" s="47"/>
    </row>
    <row r="9" spans="1:30">
      <c r="A9" s="10">
        <v>18</v>
      </c>
      <c r="B9" s="45" t="s">
        <v>208</v>
      </c>
      <c r="C9" s="46" t="s">
        <v>24</v>
      </c>
      <c r="D9" s="37">
        <v>59</v>
      </c>
      <c r="E9" s="38" t="s">
        <v>43</v>
      </c>
      <c r="F9" s="47">
        <v>1565</v>
      </c>
      <c r="G9" s="47">
        <v>80</v>
      </c>
      <c r="H9" s="47">
        <v>1645</v>
      </c>
      <c r="I9" s="49"/>
      <c r="J9" s="48">
        <v>1645</v>
      </c>
      <c r="K9" s="49"/>
      <c r="L9" s="48">
        <v>1645</v>
      </c>
      <c r="M9" s="49"/>
      <c r="N9" s="48">
        <v>1645</v>
      </c>
      <c r="O9" s="49">
        <v>0</v>
      </c>
      <c r="P9" s="48">
        <v>1645</v>
      </c>
      <c r="Q9" s="49">
        <v>0</v>
      </c>
      <c r="R9" s="48">
        <v>1645</v>
      </c>
      <c r="S9" s="61">
        <v>0</v>
      </c>
      <c r="T9" s="48">
        <v>1645</v>
      </c>
      <c r="U9" s="49">
        <v>0</v>
      </c>
      <c r="V9" s="48">
        <v>1645</v>
      </c>
      <c r="W9" s="49">
        <v>0</v>
      </c>
      <c r="X9" s="48">
        <v>1645</v>
      </c>
      <c r="Y9" s="48">
        <v>0</v>
      </c>
      <c r="Z9" s="47">
        <v>1645</v>
      </c>
      <c r="AA9" s="48">
        <v>0</v>
      </c>
      <c r="AB9" s="47">
        <v>1645</v>
      </c>
      <c r="AC9" s="48"/>
      <c r="AD9" s="47"/>
    </row>
    <row r="10" spans="1:30">
      <c r="A10" s="10">
        <v>20</v>
      </c>
      <c r="B10" s="45" t="s">
        <v>181</v>
      </c>
      <c r="C10" s="46" t="s">
        <v>182</v>
      </c>
      <c r="D10" s="37">
        <v>64</v>
      </c>
      <c r="E10" s="38" t="s">
        <v>12</v>
      </c>
      <c r="F10" s="47"/>
      <c r="G10" s="47"/>
      <c r="H10" s="47"/>
      <c r="I10" s="49"/>
      <c r="J10" s="48"/>
      <c r="K10" s="49"/>
      <c r="L10" s="48">
        <v>0</v>
      </c>
      <c r="M10" s="49">
        <v>70</v>
      </c>
      <c r="N10" s="48">
        <v>70</v>
      </c>
      <c r="O10" s="49">
        <v>0</v>
      </c>
      <c r="P10" s="48">
        <v>70</v>
      </c>
      <c r="Q10" s="49">
        <v>0</v>
      </c>
      <c r="R10" s="48">
        <v>70</v>
      </c>
      <c r="S10" s="61">
        <v>0</v>
      </c>
      <c r="T10" s="48">
        <v>70</v>
      </c>
      <c r="U10" s="49">
        <v>0</v>
      </c>
      <c r="V10" s="48">
        <v>70</v>
      </c>
      <c r="W10" s="49">
        <v>0</v>
      </c>
      <c r="X10" s="48">
        <v>70</v>
      </c>
      <c r="Y10" s="48">
        <v>0</v>
      </c>
      <c r="Z10" s="47">
        <v>70</v>
      </c>
      <c r="AA10" s="48">
        <v>0</v>
      </c>
      <c r="AB10" s="47">
        <v>70</v>
      </c>
      <c r="AC10" s="48"/>
      <c r="AD10" s="47"/>
    </row>
    <row r="11" spans="1:30">
      <c r="A11" s="10">
        <v>22</v>
      </c>
      <c r="B11" s="45" t="s">
        <v>42</v>
      </c>
      <c r="C11" s="46" t="s">
        <v>24</v>
      </c>
      <c r="D11" s="37">
        <v>73</v>
      </c>
      <c r="E11" s="38" t="s">
        <v>43</v>
      </c>
      <c r="F11" s="47">
        <v>885</v>
      </c>
      <c r="G11" s="47">
        <v>100</v>
      </c>
      <c r="H11" s="47">
        <v>985</v>
      </c>
      <c r="I11" s="49">
        <v>95</v>
      </c>
      <c r="J11" s="48">
        <v>1080</v>
      </c>
      <c r="K11" s="49">
        <v>100</v>
      </c>
      <c r="L11" s="48">
        <v>1180</v>
      </c>
      <c r="M11" s="49">
        <v>100</v>
      </c>
      <c r="N11" s="48">
        <v>1280</v>
      </c>
      <c r="O11" s="49">
        <v>0</v>
      </c>
      <c r="P11" s="48">
        <v>1280</v>
      </c>
      <c r="Q11" s="49">
        <v>0</v>
      </c>
      <c r="R11" s="48">
        <v>1280</v>
      </c>
      <c r="S11" s="61">
        <v>0</v>
      </c>
      <c r="T11" s="48">
        <v>1280</v>
      </c>
      <c r="U11" s="49">
        <v>0</v>
      </c>
      <c r="V11" s="48">
        <v>1280</v>
      </c>
      <c r="W11" s="49">
        <v>0</v>
      </c>
      <c r="X11" s="48">
        <v>1280</v>
      </c>
      <c r="Y11" s="48">
        <v>0</v>
      </c>
      <c r="Z11" s="47">
        <v>1280</v>
      </c>
      <c r="AA11" s="48">
        <v>0</v>
      </c>
      <c r="AB11" s="47">
        <v>1280</v>
      </c>
      <c r="AC11" s="48"/>
      <c r="AD11" s="47"/>
    </row>
    <row r="12" spans="1:30">
      <c r="A12" s="10">
        <v>26</v>
      </c>
      <c r="B12" s="45" t="s">
        <v>209</v>
      </c>
      <c r="C12" s="46" t="s">
        <v>210</v>
      </c>
      <c r="D12" s="37">
        <v>59</v>
      </c>
      <c r="E12" s="38" t="s">
        <v>12</v>
      </c>
      <c r="F12" s="47">
        <v>1180</v>
      </c>
      <c r="G12" s="47">
        <v>55</v>
      </c>
      <c r="H12" s="47">
        <v>1235</v>
      </c>
      <c r="I12" s="49"/>
      <c r="J12" s="48">
        <v>1235</v>
      </c>
      <c r="K12" s="49"/>
      <c r="L12" s="48">
        <v>1235</v>
      </c>
      <c r="M12" s="49"/>
      <c r="N12" s="48">
        <v>1235</v>
      </c>
      <c r="O12" s="49">
        <v>0</v>
      </c>
      <c r="P12" s="48">
        <v>1235</v>
      </c>
      <c r="Q12" s="49">
        <v>0</v>
      </c>
      <c r="R12" s="48">
        <v>1235</v>
      </c>
      <c r="S12" s="61">
        <v>0</v>
      </c>
      <c r="T12" s="48">
        <v>1235</v>
      </c>
      <c r="U12" s="49">
        <v>0</v>
      </c>
      <c r="V12" s="48">
        <v>1235</v>
      </c>
      <c r="W12" s="49">
        <v>0</v>
      </c>
      <c r="X12" s="48">
        <v>1235</v>
      </c>
      <c r="Y12" s="48">
        <v>0</v>
      </c>
      <c r="Z12" s="47">
        <v>1235</v>
      </c>
      <c r="AA12" s="48">
        <v>0</v>
      </c>
      <c r="AB12" s="47">
        <v>1235</v>
      </c>
      <c r="AC12" s="48"/>
      <c r="AD12" s="47"/>
    </row>
    <row r="13" spans="1:30">
      <c r="A13" s="10">
        <v>30</v>
      </c>
      <c r="B13" s="45" t="s">
        <v>171</v>
      </c>
      <c r="C13" s="46" t="s">
        <v>13</v>
      </c>
      <c r="D13" s="37">
        <v>81</v>
      </c>
      <c r="E13" s="38" t="s">
        <v>12</v>
      </c>
      <c r="F13" s="47">
        <v>330</v>
      </c>
      <c r="G13" s="47">
        <v>85</v>
      </c>
      <c r="H13" s="47">
        <v>415</v>
      </c>
      <c r="I13" s="49">
        <v>85</v>
      </c>
      <c r="J13" s="48">
        <v>500</v>
      </c>
      <c r="K13" s="49"/>
      <c r="L13" s="48">
        <v>500</v>
      </c>
      <c r="M13" s="49">
        <v>80</v>
      </c>
      <c r="N13" s="48">
        <v>580</v>
      </c>
      <c r="O13" s="49">
        <v>0</v>
      </c>
      <c r="P13" s="48">
        <v>580</v>
      </c>
      <c r="Q13" s="49">
        <v>0</v>
      </c>
      <c r="R13" s="48">
        <v>580</v>
      </c>
      <c r="S13" s="61">
        <v>0</v>
      </c>
      <c r="T13" s="48">
        <v>580</v>
      </c>
      <c r="U13" s="49">
        <v>0</v>
      </c>
      <c r="V13" s="48">
        <v>580</v>
      </c>
      <c r="W13" s="49">
        <v>0</v>
      </c>
      <c r="X13" s="48">
        <v>580</v>
      </c>
      <c r="Y13" s="48">
        <v>0</v>
      </c>
      <c r="Z13" s="47">
        <v>580</v>
      </c>
      <c r="AA13" s="48">
        <v>0</v>
      </c>
      <c r="AB13" s="47">
        <v>580</v>
      </c>
      <c r="AC13" s="48"/>
      <c r="AD13" s="47"/>
    </row>
    <row r="14" spans="1:30">
      <c r="A14" s="10">
        <v>33</v>
      </c>
      <c r="B14" s="45" t="s">
        <v>211</v>
      </c>
      <c r="C14" s="46" t="s">
        <v>352</v>
      </c>
      <c r="D14" s="37">
        <v>83</v>
      </c>
      <c r="E14" s="38" t="s">
        <v>7</v>
      </c>
      <c r="F14" s="47">
        <v>590</v>
      </c>
      <c r="G14" s="47">
        <v>100</v>
      </c>
      <c r="H14" s="47">
        <v>690</v>
      </c>
      <c r="I14" s="49">
        <v>100</v>
      </c>
      <c r="J14" s="48">
        <v>790</v>
      </c>
      <c r="K14" s="49"/>
      <c r="L14" s="48">
        <v>790</v>
      </c>
      <c r="M14" s="49"/>
      <c r="N14" s="48">
        <v>790</v>
      </c>
      <c r="O14" s="49">
        <v>100</v>
      </c>
      <c r="P14" s="48">
        <v>890</v>
      </c>
      <c r="Q14" s="49">
        <v>100</v>
      </c>
      <c r="R14" s="48">
        <v>990</v>
      </c>
      <c r="S14" s="61">
        <v>0</v>
      </c>
      <c r="T14" s="48">
        <v>990</v>
      </c>
      <c r="U14" s="49">
        <v>0</v>
      </c>
      <c r="V14" s="48">
        <v>990</v>
      </c>
      <c r="W14" s="49">
        <v>0</v>
      </c>
      <c r="X14" s="48">
        <v>990</v>
      </c>
      <c r="Y14" s="48">
        <v>0</v>
      </c>
      <c r="Z14" s="47">
        <v>990</v>
      </c>
      <c r="AA14" s="48">
        <v>0</v>
      </c>
      <c r="AB14" s="47">
        <v>990</v>
      </c>
      <c r="AC14" s="48"/>
      <c r="AD14" s="47"/>
    </row>
    <row r="15" spans="1:30">
      <c r="A15" s="10">
        <v>38</v>
      </c>
      <c r="B15" s="45" t="s">
        <v>102</v>
      </c>
      <c r="C15" s="46" t="s">
        <v>60</v>
      </c>
      <c r="D15" s="37">
        <v>39</v>
      </c>
      <c r="E15" s="38" t="s">
        <v>43</v>
      </c>
      <c r="F15" s="47">
        <v>1275</v>
      </c>
      <c r="G15" s="47">
        <v>60</v>
      </c>
      <c r="H15" s="47">
        <v>1335</v>
      </c>
      <c r="I15" s="49">
        <v>60</v>
      </c>
      <c r="J15" s="48">
        <v>1395</v>
      </c>
      <c r="K15" s="49">
        <v>55</v>
      </c>
      <c r="L15" s="48">
        <v>1450</v>
      </c>
      <c r="M15" s="49">
        <v>60</v>
      </c>
      <c r="N15" s="48">
        <v>1510</v>
      </c>
      <c r="O15" s="49">
        <v>0</v>
      </c>
      <c r="P15" s="48">
        <v>1510</v>
      </c>
      <c r="Q15" s="49">
        <v>0</v>
      </c>
      <c r="R15" s="48">
        <v>1510</v>
      </c>
      <c r="S15" s="61">
        <v>0</v>
      </c>
      <c r="T15" s="48">
        <v>1510</v>
      </c>
      <c r="U15" s="49">
        <v>0</v>
      </c>
      <c r="V15" s="48">
        <v>1510</v>
      </c>
      <c r="W15" s="49">
        <v>0</v>
      </c>
      <c r="X15" s="48">
        <v>1510</v>
      </c>
      <c r="Y15" s="48">
        <v>0</v>
      </c>
      <c r="Z15" s="47">
        <v>1510</v>
      </c>
      <c r="AA15" s="48">
        <v>0</v>
      </c>
      <c r="AB15" s="47">
        <v>1510</v>
      </c>
      <c r="AC15" s="48"/>
      <c r="AD15" s="47"/>
    </row>
    <row r="16" spans="1:30">
      <c r="A16" s="10">
        <v>40</v>
      </c>
      <c r="B16" s="55" t="s">
        <v>214</v>
      </c>
      <c r="C16" s="46" t="s">
        <v>46</v>
      </c>
      <c r="D16" s="37">
        <v>75</v>
      </c>
      <c r="E16" s="38" t="s">
        <v>43</v>
      </c>
      <c r="F16" s="47"/>
      <c r="G16" s="47"/>
      <c r="H16" s="47"/>
      <c r="I16" s="49"/>
      <c r="J16" s="48"/>
      <c r="K16" s="49"/>
      <c r="L16" s="48">
        <v>0</v>
      </c>
      <c r="M16" s="49"/>
      <c r="N16" s="48">
        <v>0</v>
      </c>
      <c r="O16" s="49">
        <v>0</v>
      </c>
      <c r="P16" s="48">
        <f>SUM(N16:O16)</f>
        <v>0</v>
      </c>
      <c r="Q16" s="49">
        <v>0</v>
      </c>
      <c r="R16" s="48">
        <f>SUM(P16:Q16)</f>
        <v>0</v>
      </c>
      <c r="S16" s="61">
        <v>0</v>
      </c>
      <c r="T16" s="48">
        <v>0</v>
      </c>
      <c r="U16" s="49">
        <v>0</v>
      </c>
      <c r="V16" s="48">
        <v>0</v>
      </c>
      <c r="W16" s="49">
        <v>0</v>
      </c>
      <c r="X16" s="48">
        <v>0</v>
      </c>
      <c r="Y16" s="48">
        <v>0</v>
      </c>
      <c r="Z16" s="47">
        <f>SUM(X16:Y16)</f>
        <v>0</v>
      </c>
      <c r="AA16" s="48">
        <v>0</v>
      </c>
      <c r="AB16" s="47">
        <f>SUM(Z16:AA16)</f>
        <v>0</v>
      </c>
      <c r="AC16" s="48">
        <v>0</v>
      </c>
      <c r="AD16" s="47">
        <f t="shared" ref="AD16:AD23" si="0">SUM(AB16:AC16)</f>
        <v>0</v>
      </c>
    </row>
    <row r="17" spans="1:30">
      <c r="A17" s="10">
        <v>45</v>
      </c>
      <c r="B17" s="45" t="s">
        <v>188</v>
      </c>
      <c r="C17" s="46" t="s">
        <v>189</v>
      </c>
      <c r="D17" s="37">
        <v>49</v>
      </c>
      <c r="E17" s="38" t="s">
        <v>43</v>
      </c>
      <c r="F17" s="47">
        <v>1320</v>
      </c>
      <c r="G17" s="47">
        <v>55</v>
      </c>
      <c r="H17" s="47">
        <v>1375</v>
      </c>
      <c r="I17" s="49">
        <v>35</v>
      </c>
      <c r="J17" s="48">
        <v>1410</v>
      </c>
      <c r="K17" s="49">
        <v>45</v>
      </c>
      <c r="L17" s="48">
        <v>1455</v>
      </c>
      <c r="M17" s="49">
        <v>45</v>
      </c>
      <c r="N17" s="48">
        <v>1500</v>
      </c>
      <c r="O17" s="49">
        <v>25</v>
      </c>
      <c r="P17" s="48">
        <v>1525</v>
      </c>
      <c r="Q17" s="49">
        <v>0</v>
      </c>
      <c r="R17" s="48">
        <v>1525</v>
      </c>
      <c r="S17" s="49">
        <v>0</v>
      </c>
      <c r="T17" s="48">
        <v>1525</v>
      </c>
      <c r="U17" s="49">
        <v>0</v>
      </c>
      <c r="V17" s="48">
        <v>1525</v>
      </c>
      <c r="W17" s="49">
        <v>0</v>
      </c>
      <c r="X17" s="48">
        <v>1525</v>
      </c>
      <c r="Y17" s="48">
        <v>0</v>
      </c>
      <c r="Z17" s="47">
        <v>1525</v>
      </c>
      <c r="AA17" s="48">
        <v>0</v>
      </c>
      <c r="AB17" s="47">
        <v>1525</v>
      </c>
      <c r="AC17" s="48"/>
      <c r="AD17" s="47"/>
    </row>
    <row r="18" spans="1:30">
      <c r="A18" s="10">
        <v>48</v>
      </c>
      <c r="B18" s="45" t="s">
        <v>163</v>
      </c>
      <c r="C18" s="46" t="s">
        <v>164</v>
      </c>
      <c r="D18" s="37">
        <v>88</v>
      </c>
      <c r="E18" s="38" t="s">
        <v>7</v>
      </c>
      <c r="F18" s="47">
        <v>25</v>
      </c>
      <c r="G18" s="47">
        <v>70</v>
      </c>
      <c r="H18" s="47">
        <v>95</v>
      </c>
      <c r="I18" s="47">
        <v>80</v>
      </c>
      <c r="J18" s="48">
        <v>175</v>
      </c>
      <c r="K18" s="47"/>
      <c r="L18" s="48">
        <v>175</v>
      </c>
      <c r="M18" s="47">
        <v>75</v>
      </c>
      <c r="N18" s="48">
        <v>250</v>
      </c>
      <c r="O18" s="49">
        <v>85</v>
      </c>
      <c r="P18" s="48">
        <v>335</v>
      </c>
      <c r="Q18" s="49">
        <v>0</v>
      </c>
      <c r="R18" s="48">
        <v>335</v>
      </c>
      <c r="S18" s="49">
        <v>0</v>
      </c>
      <c r="T18" s="48">
        <v>335</v>
      </c>
      <c r="U18" s="49">
        <v>0</v>
      </c>
      <c r="V18" s="48">
        <v>335</v>
      </c>
      <c r="W18" s="49">
        <v>0</v>
      </c>
      <c r="X18" s="48">
        <v>335</v>
      </c>
      <c r="Y18" s="48">
        <v>0</v>
      </c>
      <c r="Z18" s="47">
        <v>335</v>
      </c>
      <c r="AA18" s="48">
        <v>0</v>
      </c>
      <c r="AB18" s="47">
        <v>335</v>
      </c>
      <c r="AC18" s="48"/>
      <c r="AD18" s="47"/>
    </row>
    <row r="19" spans="1:30">
      <c r="A19" s="10">
        <v>301</v>
      </c>
      <c r="B19" s="55" t="s">
        <v>376</v>
      </c>
      <c r="C19" s="60" t="s">
        <v>164</v>
      </c>
      <c r="D19" s="37">
        <v>57</v>
      </c>
      <c r="E19" s="38" t="s">
        <v>7</v>
      </c>
      <c r="F19" s="47"/>
      <c r="G19" s="47"/>
      <c r="H19" s="47"/>
      <c r="I19" s="47"/>
      <c r="J19" s="48"/>
      <c r="K19" s="47"/>
      <c r="L19" s="48"/>
      <c r="M19" s="47"/>
      <c r="N19" s="48"/>
      <c r="O19" s="49"/>
      <c r="P19" s="48"/>
      <c r="Q19" s="49">
        <v>45</v>
      </c>
      <c r="R19" s="48">
        <v>45</v>
      </c>
      <c r="S19" s="49">
        <v>0</v>
      </c>
      <c r="T19" s="48">
        <v>45</v>
      </c>
      <c r="U19" s="49">
        <v>0</v>
      </c>
      <c r="V19" s="48">
        <v>45</v>
      </c>
      <c r="W19" s="49">
        <v>0</v>
      </c>
      <c r="X19" s="48">
        <v>45</v>
      </c>
      <c r="Y19" s="48">
        <v>0</v>
      </c>
      <c r="Z19" s="47">
        <v>45</v>
      </c>
      <c r="AA19" s="48">
        <v>0</v>
      </c>
      <c r="AB19" s="47">
        <v>45</v>
      </c>
      <c r="AC19" s="48"/>
      <c r="AD19" s="47"/>
    </row>
    <row r="20" spans="1:30">
      <c r="A20" s="10">
        <v>293</v>
      </c>
      <c r="B20" s="45" t="s">
        <v>359</v>
      </c>
      <c r="C20" s="46" t="s">
        <v>164</v>
      </c>
      <c r="D20" s="37">
        <v>91</v>
      </c>
      <c r="E20" s="38" t="s">
        <v>7</v>
      </c>
      <c r="F20" s="47"/>
      <c r="G20" s="47"/>
      <c r="H20" s="47"/>
      <c r="I20" s="47"/>
      <c r="J20" s="48"/>
      <c r="K20" s="47"/>
      <c r="L20" s="48"/>
      <c r="M20" s="47"/>
      <c r="N20" s="48">
        <v>0</v>
      </c>
      <c r="O20" s="49">
        <v>50</v>
      </c>
      <c r="P20" s="48">
        <v>50</v>
      </c>
      <c r="Q20" s="49">
        <v>60</v>
      </c>
      <c r="R20" s="48">
        <v>110</v>
      </c>
      <c r="S20" s="49">
        <v>0</v>
      </c>
      <c r="T20" s="48">
        <v>110</v>
      </c>
      <c r="U20" s="49">
        <v>0</v>
      </c>
      <c r="V20" s="48">
        <v>110</v>
      </c>
      <c r="W20" s="49">
        <v>0</v>
      </c>
      <c r="X20" s="48">
        <v>110</v>
      </c>
      <c r="Y20" s="48">
        <v>0</v>
      </c>
      <c r="Z20" s="47">
        <v>110</v>
      </c>
      <c r="AA20" s="48">
        <v>0</v>
      </c>
      <c r="AB20" s="47">
        <v>110</v>
      </c>
      <c r="AC20" s="48"/>
      <c r="AD20" s="47"/>
    </row>
    <row r="21" spans="1:30">
      <c r="A21" s="10">
        <v>50</v>
      </c>
      <c r="B21" s="45" t="s">
        <v>218</v>
      </c>
      <c r="C21" s="46" t="s">
        <v>219</v>
      </c>
      <c r="D21" s="37">
        <v>65</v>
      </c>
      <c r="E21" s="38"/>
      <c r="F21" s="47">
        <v>570</v>
      </c>
      <c r="G21" s="47">
        <v>45</v>
      </c>
      <c r="H21" s="47">
        <v>615</v>
      </c>
      <c r="I21" s="49"/>
      <c r="J21" s="48">
        <v>615</v>
      </c>
      <c r="K21" s="49"/>
      <c r="L21" s="48">
        <v>615</v>
      </c>
      <c r="M21" s="49"/>
      <c r="N21" s="48">
        <v>615</v>
      </c>
      <c r="O21" s="49">
        <v>0</v>
      </c>
      <c r="P21" s="48">
        <v>615</v>
      </c>
      <c r="Q21" s="49">
        <v>0</v>
      </c>
      <c r="R21" s="48">
        <v>615</v>
      </c>
      <c r="S21" s="49">
        <v>0</v>
      </c>
      <c r="T21" s="48">
        <v>615</v>
      </c>
      <c r="U21" s="49">
        <v>0</v>
      </c>
      <c r="V21" s="48">
        <v>615</v>
      </c>
      <c r="W21" s="49">
        <v>0</v>
      </c>
      <c r="X21" s="48">
        <v>615</v>
      </c>
      <c r="Y21" s="48">
        <v>0</v>
      </c>
      <c r="Z21" s="47">
        <v>615</v>
      </c>
      <c r="AA21" s="48">
        <v>0</v>
      </c>
      <c r="AB21" s="47">
        <v>615</v>
      </c>
      <c r="AC21" s="48"/>
      <c r="AD21" s="47"/>
    </row>
    <row r="22" spans="1:30">
      <c r="A22" s="10">
        <v>51</v>
      </c>
      <c r="B22" s="45" t="s">
        <v>145</v>
      </c>
      <c r="C22" s="46" t="s">
        <v>146</v>
      </c>
      <c r="D22" s="37">
        <v>36</v>
      </c>
      <c r="E22" s="38" t="s">
        <v>12</v>
      </c>
      <c r="F22" s="47">
        <v>1370</v>
      </c>
      <c r="G22" s="47">
        <v>30</v>
      </c>
      <c r="H22" s="47">
        <v>1400</v>
      </c>
      <c r="I22" s="49">
        <v>15</v>
      </c>
      <c r="J22" s="48">
        <v>1415</v>
      </c>
      <c r="K22" s="49">
        <v>20</v>
      </c>
      <c r="L22" s="48">
        <v>1435</v>
      </c>
      <c r="M22" s="49">
        <v>20</v>
      </c>
      <c r="N22" s="48">
        <v>1455</v>
      </c>
      <c r="O22" s="49">
        <v>0</v>
      </c>
      <c r="P22" s="48">
        <v>1455</v>
      </c>
      <c r="Q22" s="49">
        <v>0</v>
      </c>
      <c r="R22" s="48">
        <v>1455</v>
      </c>
      <c r="S22" s="49">
        <v>0</v>
      </c>
      <c r="T22" s="48">
        <v>1455</v>
      </c>
      <c r="U22" s="49">
        <v>0</v>
      </c>
      <c r="V22" s="48">
        <v>1455</v>
      </c>
      <c r="W22" s="49">
        <v>0</v>
      </c>
      <c r="X22" s="48">
        <v>1455</v>
      </c>
      <c r="Y22" s="48">
        <v>0</v>
      </c>
      <c r="Z22" s="47">
        <v>1455</v>
      </c>
      <c r="AA22" s="48">
        <v>0</v>
      </c>
      <c r="AB22" s="47">
        <v>1455</v>
      </c>
      <c r="AC22" s="48"/>
      <c r="AD22" s="47"/>
    </row>
    <row r="23" spans="1:30">
      <c r="A23" s="10">
        <v>52</v>
      </c>
      <c r="B23" s="45" t="s">
        <v>104</v>
      </c>
      <c r="C23" s="46" t="s">
        <v>220</v>
      </c>
      <c r="D23" s="37">
        <v>40</v>
      </c>
      <c r="E23" s="38" t="s">
        <v>43</v>
      </c>
      <c r="F23" s="47">
        <v>2550</v>
      </c>
      <c r="G23" s="47">
        <v>75</v>
      </c>
      <c r="H23" s="47">
        <f>SUM(F23:G23)</f>
        <v>2625</v>
      </c>
      <c r="I23" s="49">
        <v>60</v>
      </c>
      <c r="J23" s="48">
        <f>SUM(H23:I23)</f>
        <v>2685</v>
      </c>
      <c r="K23" s="49">
        <v>75</v>
      </c>
      <c r="L23" s="48">
        <f>SUM(J23:K23)</f>
        <v>2760</v>
      </c>
      <c r="M23" s="49">
        <v>90</v>
      </c>
      <c r="N23" s="48">
        <f>SUM(L23:M23)</f>
        <v>2850</v>
      </c>
      <c r="O23" s="49">
        <v>65</v>
      </c>
      <c r="P23" s="48">
        <f>SUM(N23:O23)</f>
        <v>2915</v>
      </c>
      <c r="Q23" s="49">
        <v>70</v>
      </c>
      <c r="R23" s="48">
        <f>SUM(P23:Q23)</f>
        <v>2985</v>
      </c>
      <c r="S23" s="49">
        <v>70</v>
      </c>
      <c r="T23" s="48">
        <v>3055</v>
      </c>
      <c r="U23" s="49">
        <v>0</v>
      </c>
      <c r="V23" s="48">
        <v>3055</v>
      </c>
      <c r="W23" s="49">
        <v>0</v>
      </c>
      <c r="X23" s="48">
        <v>3055</v>
      </c>
      <c r="Y23" s="48">
        <v>0</v>
      </c>
      <c r="Z23" s="47">
        <f>SUM(X23:Y23)</f>
        <v>3055</v>
      </c>
      <c r="AA23" s="48">
        <v>0</v>
      </c>
      <c r="AB23" s="47">
        <f>SUM(Z23:AA23)</f>
        <v>3055</v>
      </c>
      <c r="AC23" s="48">
        <v>0</v>
      </c>
      <c r="AD23" s="47">
        <f t="shared" si="0"/>
        <v>3055</v>
      </c>
    </row>
    <row r="24" spans="1:30">
      <c r="A24" s="10">
        <v>57</v>
      </c>
      <c r="B24" s="45" t="s">
        <v>29</v>
      </c>
      <c r="C24" s="46" t="s">
        <v>31</v>
      </c>
      <c r="D24" s="37">
        <v>58</v>
      </c>
      <c r="E24" s="38" t="s">
        <v>30</v>
      </c>
      <c r="F24" s="47">
        <v>2390</v>
      </c>
      <c r="G24" s="56">
        <v>80</v>
      </c>
      <c r="H24" s="47">
        <v>2470</v>
      </c>
      <c r="I24" s="49">
        <v>75</v>
      </c>
      <c r="J24" s="48">
        <v>2545</v>
      </c>
      <c r="K24" s="49">
        <v>75</v>
      </c>
      <c r="L24" s="48">
        <v>2620</v>
      </c>
      <c r="M24" s="49">
        <v>60</v>
      </c>
      <c r="N24" s="48">
        <v>2680</v>
      </c>
      <c r="O24" s="49">
        <v>0</v>
      </c>
      <c r="P24" s="48">
        <v>2680</v>
      </c>
      <c r="Q24" s="49">
        <v>0</v>
      </c>
      <c r="R24" s="48">
        <v>2680</v>
      </c>
      <c r="S24" s="49">
        <v>0</v>
      </c>
      <c r="T24" s="48">
        <v>2680</v>
      </c>
      <c r="U24" s="49">
        <v>0</v>
      </c>
      <c r="V24" s="48">
        <v>2680</v>
      </c>
      <c r="W24" s="49">
        <v>0</v>
      </c>
      <c r="X24" s="48">
        <v>2680</v>
      </c>
      <c r="Y24" s="48">
        <v>0</v>
      </c>
      <c r="Z24" s="47">
        <v>2680</v>
      </c>
      <c r="AA24" s="48">
        <v>0</v>
      </c>
      <c r="AB24" s="47">
        <v>2680</v>
      </c>
      <c r="AC24" s="48"/>
      <c r="AD24" s="47"/>
    </row>
    <row r="25" spans="1:30">
      <c r="A25" s="10">
        <v>58</v>
      </c>
      <c r="B25" s="55" t="s">
        <v>222</v>
      </c>
      <c r="C25" s="46" t="s">
        <v>169</v>
      </c>
      <c r="D25" s="37">
        <v>77</v>
      </c>
      <c r="E25" s="38" t="s">
        <v>43</v>
      </c>
      <c r="F25" s="47"/>
      <c r="G25" s="56"/>
      <c r="H25" s="47"/>
      <c r="I25" s="49"/>
      <c r="J25" s="48"/>
      <c r="K25" s="49"/>
      <c r="L25" s="48">
        <v>0</v>
      </c>
      <c r="M25" s="49"/>
      <c r="N25" s="48">
        <v>0</v>
      </c>
      <c r="O25" s="49">
        <v>0</v>
      </c>
      <c r="P25" s="48">
        <f>SUM(N25:O25)</f>
        <v>0</v>
      </c>
      <c r="Q25" s="49">
        <v>0</v>
      </c>
      <c r="R25" s="48">
        <f>SUM(P25:Q25)</f>
        <v>0</v>
      </c>
      <c r="S25" s="49">
        <v>0</v>
      </c>
      <c r="T25" s="48">
        <v>0</v>
      </c>
      <c r="U25" s="49">
        <v>0</v>
      </c>
      <c r="V25" s="48">
        <v>0</v>
      </c>
      <c r="W25" s="49">
        <v>0</v>
      </c>
      <c r="X25" s="48">
        <v>0</v>
      </c>
      <c r="Y25" s="48">
        <v>0</v>
      </c>
      <c r="Z25" s="47">
        <f>SUM(X25:Y25)</f>
        <v>0</v>
      </c>
      <c r="AA25" s="48">
        <v>0</v>
      </c>
      <c r="AB25" s="47">
        <f>SUM(Z25:AA25)</f>
        <v>0</v>
      </c>
      <c r="AC25" s="48">
        <v>0</v>
      </c>
      <c r="AD25" s="47">
        <f>SUM(AB25:AC25)</f>
        <v>0</v>
      </c>
    </row>
    <row r="26" spans="1:30">
      <c r="A26" s="10">
        <v>59</v>
      </c>
      <c r="B26" s="45" t="s">
        <v>149</v>
      </c>
      <c r="C26" s="46" t="s">
        <v>150</v>
      </c>
      <c r="D26" s="37">
        <v>66</v>
      </c>
      <c r="E26" s="38" t="s">
        <v>12</v>
      </c>
      <c r="F26" s="47">
        <v>1260</v>
      </c>
      <c r="G26" s="56">
        <v>55</v>
      </c>
      <c r="H26" s="47">
        <v>1315</v>
      </c>
      <c r="I26" s="49">
        <v>70</v>
      </c>
      <c r="J26" s="48">
        <v>1385</v>
      </c>
      <c r="K26" s="49">
        <v>65</v>
      </c>
      <c r="L26" s="48">
        <v>1450</v>
      </c>
      <c r="M26" s="49">
        <v>60</v>
      </c>
      <c r="N26" s="48">
        <v>1510</v>
      </c>
      <c r="O26" s="49">
        <v>0</v>
      </c>
      <c r="P26" s="48">
        <v>1510</v>
      </c>
      <c r="Q26" s="49">
        <v>0</v>
      </c>
      <c r="R26" s="48">
        <v>1510</v>
      </c>
      <c r="S26" s="49">
        <v>0</v>
      </c>
      <c r="T26" s="48">
        <v>1510</v>
      </c>
      <c r="U26" s="49">
        <v>0</v>
      </c>
      <c r="V26" s="48">
        <v>1510</v>
      </c>
      <c r="W26" s="49">
        <v>0</v>
      </c>
      <c r="X26" s="48">
        <v>1510</v>
      </c>
      <c r="Y26" s="48">
        <v>0</v>
      </c>
      <c r="Z26" s="47">
        <v>1510</v>
      </c>
      <c r="AA26" s="48">
        <v>0</v>
      </c>
      <c r="AB26" s="47">
        <v>1510</v>
      </c>
      <c r="AC26" s="48"/>
      <c r="AD26" s="47"/>
    </row>
    <row r="27" spans="1:30">
      <c r="A27" s="10">
        <v>62</v>
      </c>
      <c r="B27" s="45" t="s">
        <v>187</v>
      </c>
      <c r="C27" s="46" t="s">
        <v>138</v>
      </c>
      <c r="D27" s="37">
        <v>34</v>
      </c>
      <c r="E27" s="38" t="s">
        <v>137</v>
      </c>
      <c r="F27" s="47">
        <v>2645</v>
      </c>
      <c r="G27" s="47">
        <v>85</v>
      </c>
      <c r="H27" s="47">
        <v>2730</v>
      </c>
      <c r="I27" s="49">
        <v>65</v>
      </c>
      <c r="J27" s="48">
        <v>2795</v>
      </c>
      <c r="K27" s="49"/>
      <c r="L27" s="48">
        <v>2795</v>
      </c>
      <c r="M27" s="49">
        <v>60</v>
      </c>
      <c r="N27" s="48">
        <v>2855</v>
      </c>
      <c r="O27" s="49">
        <v>0</v>
      </c>
      <c r="P27" s="48">
        <v>2855</v>
      </c>
      <c r="Q27" s="49">
        <v>0</v>
      </c>
      <c r="R27" s="48">
        <v>2855</v>
      </c>
      <c r="S27" s="49">
        <v>0</v>
      </c>
      <c r="T27" s="48">
        <v>2855</v>
      </c>
      <c r="U27" s="49">
        <v>0</v>
      </c>
      <c r="V27" s="48">
        <v>2855</v>
      </c>
      <c r="W27" s="49">
        <v>0</v>
      </c>
      <c r="X27" s="48">
        <v>2855</v>
      </c>
      <c r="Y27" s="48">
        <v>0</v>
      </c>
      <c r="Z27" s="47">
        <v>2855</v>
      </c>
      <c r="AA27" s="48">
        <v>0</v>
      </c>
      <c r="AB27" s="47">
        <v>2855</v>
      </c>
      <c r="AC27" s="48"/>
      <c r="AD27" s="47"/>
    </row>
    <row r="28" spans="1:30">
      <c r="A28" s="10">
        <v>63</v>
      </c>
      <c r="B28" s="55" t="s">
        <v>224</v>
      </c>
      <c r="C28" s="46" t="s">
        <v>225</v>
      </c>
      <c r="D28" s="37">
        <v>85</v>
      </c>
      <c r="E28" s="38"/>
      <c r="F28" s="47">
        <v>70</v>
      </c>
      <c r="G28" s="47">
        <v>75</v>
      </c>
      <c r="H28" s="47">
        <v>145</v>
      </c>
      <c r="I28" s="49"/>
      <c r="J28" s="48">
        <v>145</v>
      </c>
      <c r="K28" s="49">
        <v>75</v>
      </c>
      <c r="L28" s="48">
        <v>220</v>
      </c>
      <c r="M28" s="49"/>
      <c r="N28" s="48">
        <v>220</v>
      </c>
      <c r="O28" s="49">
        <v>0</v>
      </c>
      <c r="P28" s="48">
        <v>220</v>
      </c>
      <c r="Q28" s="49">
        <v>0</v>
      </c>
      <c r="R28" s="48">
        <v>220</v>
      </c>
      <c r="S28" s="49">
        <v>0</v>
      </c>
      <c r="T28" s="48">
        <v>220</v>
      </c>
      <c r="U28" s="49">
        <v>0</v>
      </c>
      <c r="V28" s="48">
        <v>220</v>
      </c>
      <c r="W28" s="49">
        <v>0</v>
      </c>
      <c r="X28" s="48">
        <v>220</v>
      </c>
      <c r="Y28" s="48">
        <v>0</v>
      </c>
      <c r="Z28" s="47">
        <v>220</v>
      </c>
      <c r="AA28" s="48">
        <v>0</v>
      </c>
      <c r="AB28" s="47">
        <v>220</v>
      </c>
      <c r="AC28" s="48"/>
      <c r="AD28" s="47"/>
    </row>
    <row r="29" spans="1:30">
      <c r="A29" s="10">
        <v>66</v>
      </c>
      <c r="B29" s="45" t="s">
        <v>226</v>
      </c>
      <c r="C29" s="46" t="s">
        <v>227</v>
      </c>
      <c r="D29" s="37">
        <v>77</v>
      </c>
      <c r="E29" s="38"/>
      <c r="F29" s="47">
        <v>210</v>
      </c>
      <c r="G29" s="47">
        <v>75</v>
      </c>
      <c r="H29" s="47">
        <v>285</v>
      </c>
      <c r="I29" s="49"/>
      <c r="J29" s="48">
        <v>285</v>
      </c>
      <c r="K29" s="49"/>
      <c r="L29" s="48">
        <v>285</v>
      </c>
      <c r="M29" s="49"/>
      <c r="N29" s="48">
        <v>285</v>
      </c>
      <c r="O29" s="49">
        <v>0</v>
      </c>
      <c r="P29" s="48">
        <v>285</v>
      </c>
      <c r="Q29" s="49">
        <v>0</v>
      </c>
      <c r="R29" s="48">
        <v>285</v>
      </c>
      <c r="S29" s="49">
        <v>0</v>
      </c>
      <c r="T29" s="48">
        <v>285</v>
      </c>
      <c r="U29" s="49">
        <v>0</v>
      </c>
      <c r="V29" s="48">
        <v>285</v>
      </c>
      <c r="W29" s="49">
        <v>0</v>
      </c>
      <c r="X29" s="48">
        <v>285</v>
      </c>
      <c r="Y29" s="48">
        <v>0</v>
      </c>
      <c r="Z29" s="47">
        <v>285</v>
      </c>
      <c r="AA29" s="48">
        <v>0</v>
      </c>
      <c r="AB29" s="47">
        <v>285</v>
      </c>
      <c r="AC29" s="48"/>
      <c r="AD29" s="47"/>
    </row>
    <row r="30" spans="1:30">
      <c r="A30" s="10">
        <v>67</v>
      </c>
      <c r="B30" s="45" t="s">
        <v>363</v>
      </c>
      <c r="C30" s="60" t="s">
        <v>225</v>
      </c>
      <c r="D30" s="37">
        <v>61</v>
      </c>
      <c r="E30" s="38" t="s">
        <v>30</v>
      </c>
      <c r="F30" s="47">
        <v>930</v>
      </c>
      <c r="G30" s="47">
        <v>50</v>
      </c>
      <c r="H30" s="47">
        <v>980</v>
      </c>
      <c r="I30" s="49">
        <v>55</v>
      </c>
      <c r="J30" s="48">
        <v>1035</v>
      </c>
      <c r="K30" s="49"/>
      <c r="L30" s="48">
        <v>1035</v>
      </c>
      <c r="M30" s="49">
        <v>45</v>
      </c>
      <c r="N30" s="48">
        <v>1080</v>
      </c>
      <c r="O30" s="49">
        <v>55</v>
      </c>
      <c r="P30" s="48">
        <v>1135</v>
      </c>
      <c r="Q30" s="49">
        <v>50</v>
      </c>
      <c r="R30" s="48">
        <v>1185</v>
      </c>
      <c r="S30" s="49">
        <v>15</v>
      </c>
      <c r="T30" s="48">
        <v>1200</v>
      </c>
      <c r="U30" s="49">
        <v>0</v>
      </c>
      <c r="V30" s="48">
        <v>1200</v>
      </c>
      <c r="W30" s="49">
        <v>0</v>
      </c>
      <c r="X30" s="48">
        <v>1200</v>
      </c>
      <c r="Y30" s="48">
        <v>0</v>
      </c>
      <c r="Z30" s="47">
        <v>1200</v>
      </c>
      <c r="AA30" s="48">
        <v>0</v>
      </c>
      <c r="AB30" s="47">
        <v>1200</v>
      </c>
      <c r="AC30" s="48"/>
      <c r="AD30" s="47"/>
    </row>
    <row r="31" spans="1:30">
      <c r="A31" s="10">
        <v>68</v>
      </c>
      <c r="B31" s="55" t="s">
        <v>106</v>
      </c>
      <c r="C31" s="46" t="s">
        <v>44</v>
      </c>
      <c r="D31" s="37">
        <v>37</v>
      </c>
      <c r="E31" s="38" t="s">
        <v>43</v>
      </c>
      <c r="F31" s="47">
        <v>1145</v>
      </c>
      <c r="G31" s="47">
        <v>85</v>
      </c>
      <c r="H31" s="47">
        <v>1230</v>
      </c>
      <c r="I31" s="49">
        <v>70</v>
      </c>
      <c r="J31" s="48">
        <v>1300</v>
      </c>
      <c r="K31" s="49">
        <v>85</v>
      </c>
      <c r="L31" s="48">
        <v>1385</v>
      </c>
      <c r="M31" s="49">
        <v>75</v>
      </c>
      <c r="N31" s="48">
        <v>1460</v>
      </c>
      <c r="O31" s="49">
        <v>85</v>
      </c>
      <c r="P31" s="48">
        <v>1545</v>
      </c>
      <c r="Q31" s="49">
        <v>0</v>
      </c>
      <c r="R31" s="48">
        <v>1545</v>
      </c>
      <c r="S31" s="49">
        <v>0</v>
      </c>
      <c r="T31" s="48">
        <v>1545</v>
      </c>
      <c r="U31" s="49">
        <v>0</v>
      </c>
      <c r="V31" s="48">
        <v>1545</v>
      </c>
      <c r="W31" s="49">
        <v>0</v>
      </c>
      <c r="X31" s="48">
        <v>1545</v>
      </c>
      <c r="Y31" s="48">
        <v>0</v>
      </c>
      <c r="Z31" s="47">
        <v>1545</v>
      </c>
      <c r="AA31" s="48">
        <v>0</v>
      </c>
      <c r="AB31" s="47">
        <v>1545</v>
      </c>
      <c r="AC31" s="48"/>
      <c r="AD31" s="47"/>
    </row>
    <row r="32" spans="1:30">
      <c r="A32" s="10">
        <v>69</v>
      </c>
      <c r="B32" s="45" t="s">
        <v>107</v>
      </c>
      <c r="C32" s="46" t="s">
        <v>99</v>
      </c>
      <c r="D32" s="37">
        <v>50</v>
      </c>
      <c r="E32" s="38" t="s">
        <v>43</v>
      </c>
      <c r="F32" s="47">
        <v>1245</v>
      </c>
      <c r="G32" s="47">
        <v>40</v>
      </c>
      <c r="H32" s="47">
        <v>1285</v>
      </c>
      <c r="I32" s="49">
        <v>40</v>
      </c>
      <c r="J32" s="48">
        <v>1325</v>
      </c>
      <c r="K32" s="49">
        <v>50</v>
      </c>
      <c r="L32" s="48">
        <v>1375</v>
      </c>
      <c r="M32" s="49">
        <v>55</v>
      </c>
      <c r="N32" s="48">
        <v>1430</v>
      </c>
      <c r="O32" s="49">
        <v>35</v>
      </c>
      <c r="P32" s="48">
        <v>1465</v>
      </c>
      <c r="Q32" s="49">
        <v>45</v>
      </c>
      <c r="R32" s="48">
        <v>1510</v>
      </c>
      <c r="S32" s="49">
        <v>0</v>
      </c>
      <c r="T32" s="48">
        <v>1510</v>
      </c>
      <c r="U32" s="49">
        <v>0</v>
      </c>
      <c r="V32" s="48">
        <v>1510</v>
      </c>
      <c r="W32" s="49">
        <v>0</v>
      </c>
      <c r="X32" s="48">
        <v>1510</v>
      </c>
      <c r="Y32" s="48">
        <v>0</v>
      </c>
      <c r="Z32" s="47">
        <v>1510</v>
      </c>
      <c r="AA32" s="48">
        <v>0</v>
      </c>
      <c r="AB32" s="47">
        <v>1510</v>
      </c>
      <c r="AC32" s="48"/>
      <c r="AD32" s="47"/>
    </row>
    <row r="33" spans="1:30">
      <c r="A33" s="10">
        <v>72</v>
      </c>
      <c r="B33" s="45" t="s">
        <v>108</v>
      </c>
      <c r="C33" s="46" t="s">
        <v>24</v>
      </c>
      <c r="D33" s="37">
        <v>46</v>
      </c>
      <c r="E33" s="38" t="s">
        <v>43</v>
      </c>
      <c r="F33" s="47">
        <v>1610</v>
      </c>
      <c r="G33" s="47">
        <v>65</v>
      </c>
      <c r="H33" s="47">
        <f>SUM(F33:G33)</f>
        <v>1675</v>
      </c>
      <c r="I33" s="49">
        <v>55</v>
      </c>
      <c r="J33" s="48">
        <f>SUM(H33:I33)</f>
        <v>1730</v>
      </c>
      <c r="K33" s="49">
        <v>55</v>
      </c>
      <c r="L33" s="48">
        <f>SUM(J33:K33)</f>
        <v>1785</v>
      </c>
      <c r="M33" s="49">
        <v>70</v>
      </c>
      <c r="N33" s="48">
        <f>SUM(L33:M33)</f>
        <v>1855</v>
      </c>
      <c r="O33" s="49">
        <v>75</v>
      </c>
      <c r="P33" s="48">
        <f>SUM(N33:O33)</f>
        <v>1930</v>
      </c>
      <c r="Q33" s="49">
        <v>85</v>
      </c>
      <c r="R33" s="48">
        <f>SUM(P33:Q33)</f>
        <v>2015</v>
      </c>
      <c r="S33" s="49">
        <v>65</v>
      </c>
      <c r="T33" s="48">
        <v>2080</v>
      </c>
      <c r="U33" s="49">
        <v>0</v>
      </c>
      <c r="V33" s="48">
        <v>2080</v>
      </c>
      <c r="W33" s="49">
        <v>0</v>
      </c>
      <c r="X33" s="48">
        <v>2080</v>
      </c>
      <c r="Y33" s="48">
        <v>0</v>
      </c>
      <c r="Z33" s="47">
        <f>SUM(X33:Y33)</f>
        <v>2080</v>
      </c>
      <c r="AA33" s="48">
        <v>0</v>
      </c>
      <c r="AB33" s="47">
        <f>SUM(Z33:AA33)</f>
        <v>2080</v>
      </c>
      <c r="AC33" s="48">
        <v>0</v>
      </c>
      <c r="AD33" s="47">
        <f t="shared" ref="AD33:AD95" si="1">SUM(AB33:AC33)</f>
        <v>2080</v>
      </c>
    </row>
    <row r="34" spans="1:30">
      <c r="A34" s="10">
        <v>75</v>
      </c>
      <c r="B34" s="45" t="s">
        <v>230</v>
      </c>
      <c r="C34" s="46" t="s">
        <v>141</v>
      </c>
      <c r="D34" s="37">
        <v>54</v>
      </c>
      <c r="E34" s="38"/>
      <c r="F34" s="47">
        <v>235</v>
      </c>
      <c r="G34" s="47">
        <v>35</v>
      </c>
      <c r="H34" s="47">
        <v>270</v>
      </c>
      <c r="I34" s="49">
        <v>40</v>
      </c>
      <c r="J34" s="48">
        <v>310</v>
      </c>
      <c r="K34" s="49">
        <v>50</v>
      </c>
      <c r="L34" s="48">
        <v>360</v>
      </c>
      <c r="M34" s="49"/>
      <c r="N34" s="48">
        <v>360</v>
      </c>
      <c r="O34" s="49">
        <v>0</v>
      </c>
      <c r="P34" s="48">
        <v>360</v>
      </c>
      <c r="Q34" s="49">
        <v>0</v>
      </c>
      <c r="R34" s="48">
        <v>360</v>
      </c>
      <c r="S34" s="49">
        <v>0</v>
      </c>
      <c r="T34" s="48">
        <v>360</v>
      </c>
      <c r="U34" s="49">
        <v>0</v>
      </c>
      <c r="V34" s="48">
        <v>360</v>
      </c>
      <c r="W34" s="49">
        <v>0</v>
      </c>
      <c r="X34" s="48">
        <v>360</v>
      </c>
      <c r="Y34" s="48">
        <v>0</v>
      </c>
      <c r="Z34" s="47">
        <v>360</v>
      </c>
      <c r="AA34" s="48">
        <v>0</v>
      </c>
      <c r="AB34" s="47">
        <v>360</v>
      </c>
      <c r="AC34" s="48"/>
      <c r="AD34" s="47"/>
    </row>
    <row r="35" spans="1:30">
      <c r="A35" s="10">
        <v>92</v>
      </c>
      <c r="B35" s="45" t="s">
        <v>235</v>
      </c>
      <c r="C35" s="46" t="s">
        <v>236</v>
      </c>
      <c r="D35" s="37">
        <v>62</v>
      </c>
      <c r="E35" s="38"/>
      <c r="F35" s="47">
        <v>1030</v>
      </c>
      <c r="G35" s="47">
        <v>40</v>
      </c>
      <c r="H35" s="47">
        <v>1070</v>
      </c>
      <c r="I35" s="49"/>
      <c r="J35" s="48">
        <v>1070</v>
      </c>
      <c r="K35" s="49"/>
      <c r="L35" s="48">
        <v>1070</v>
      </c>
      <c r="M35" s="49"/>
      <c r="N35" s="48">
        <v>1070</v>
      </c>
      <c r="O35" s="49">
        <v>0</v>
      </c>
      <c r="P35" s="48">
        <v>1070</v>
      </c>
      <c r="Q35" s="49">
        <v>0</v>
      </c>
      <c r="R35" s="48">
        <v>1070</v>
      </c>
      <c r="S35" s="49">
        <v>0</v>
      </c>
      <c r="T35" s="48">
        <v>1070</v>
      </c>
      <c r="U35" s="49">
        <v>0</v>
      </c>
      <c r="V35" s="48">
        <v>1070</v>
      </c>
      <c r="W35" s="49">
        <v>0</v>
      </c>
      <c r="X35" s="48">
        <v>1070</v>
      </c>
      <c r="Y35" s="48">
        <v>0</v>
      </c>
      <c r="Z35" s="47">
        <v>1070</v>
      </c>
      <c r="AA35" s="48">
        <v>0</v>
      </c>
      <c r="AB35" s="47">
        <v>1070</v>
      </c>
      <c r="AC35" s="48"/>
      <c r="AD35" s="47"/>
    </row>
    <row r="36" spans="1:30">
      <c r="A36" s="10">
        <v>93</v>
      </c>
      <c r="B36" s="45" t="s">
        <v>237</v>
      </c>
      <c r="C36" s="46" t="s">
        <v>238</v>
      </c>
      <c r="D36" s="37">
        <v>36</v>
      </c>
      <c r="E36" s="38" t="s">
        <v>43</v>
      </c>
      <c r="F36" s="47">
        <v>1830</v>
      </c>
      <c r="G36" s="47">
        <v>50</v>
      </c>
      <c r="H36" s="47">
        <v>1880</v>
      </c>
      <c r="I36" s="49">
        <v>45</v>
      </c>
      <c r="J36" s="48">
        <v>1925</v>
      </c>
      <c r="K36" s="49">
        <v>50</v>
      </c>
      <c r="L36" s="48">
        <v>1975</v>
      </c>
      <c r="M36" s="49"/>
      <c r="N36" s="48">
        <v>1975</v>
      </c>
      <c r="O36" s="49">
        <v>0</v>
      </c>
      <c r="P36" s="48">
        <v>1975</v>
      </c>
      <c r="Q36" s="49">
        <v>0</v>
      </c>
      <c r="R36" s="48">
        <v>1975</v>
      </c>
      <c r="S36" s="49">
        <v>0</v>
      </c>
      <c r="T36" s="48">
        <v>1975</v>
      </c>
      <c r="U36" s="49">
        <v>0</v>
      </c>
      <c r="V36" s="48">
        <v>1975</v>
      </c>
      <c r="W36" s="49">
        <v>0</v>
      </c>
      <c r="X36" s="48">
        <v>1975</v>
      </c>
      <c r="Y36" s="48">
        <v>0</v>
      </c>
      <c r="Z36" s="47">
        <v>1975</v>
      </c>
      <c r="AA36" s="48">
        <v>0</v>
      </c>
      <c r="AB36" s="47">
        <v>1975</v>
      </c>
      <c r="AC36" s="48"/>
      <c r="AD36" s="47"/>
    </row>
    <row r="37" spans="1:30">
      <c r="A37" s="10">
        <v>96</v>
      </c>
      <c r="B37" s="45" t="s">
        <v>239</v>
      </c>
      <c r="C37" s="46" t="s">
        <v>52</v>
      </c>
      <c r="D37" s="37">
        <v>48</v>
      </c>
      <c r="E37" s="38" t="s">
        <v>43</v>
      </c>
      <c r="F37" s="47">
        <v>200</v>
      </c>
      <c r="G37" s="47">
        <v>35</v>
      </c>
      <c r="H37" s="47">
        <v>235</v>
      </c>
      <c r="I37" s="49">
        <v>35</v>
      </c>
      <c r="J37" s="48">
        <v>270</v>
      </c>
      <c r="K37" s="49">
        <v>50</v>
      </c>
      <c r="L37" s="48">
        <v>320</v>
      </c>
      <c r="M37" s="49"/>
      <c r="N37" s="48">
        <v>320</v>
      </c>
      <c r="O37" s="49">
        <v>0</v>
      </c>
      <c r="P37" s="48">
        <v>320</v>
      </c>
      <c r="Q37" s="49">
        <v>0</v>
      </c>
      <c r="R37" s="48">
        <v>320</v>
      </c>
      <c r="S37" s="49">
        <v>0</v>
      </c>
      <c r="T37" s="48">
        <v>320</v>
      </c>
      <c r="U37" s="49">
        <v>0</v>
      </c>
      <c r="V37" s="48">
        <v>320</v>
      </c>
      <c r="W37" s="49">
        <v>0</v>
      </c>
      <c r="X37" s="48">
        <v>320</v>
      </c>
      <c r="Y37" s="48">
        <v>0</v>
      </c>
      <c r="Z37" s="47">
        <v>320</v>
      </c>
      <c r="AA37" s="48">
        <v>0</v>
      </c>
      <c r="AB37" s="47">
        <v>320</v>
      </c>
      <c r="AC37" s="48"/>
      <c r="AD37" s="47"/>
    </row>
    <row r="38" spans="1:30">
      <c r="A38" s="10">
        <v>97</v>
      </c>
      <c r="B38" s="45" t="s">
        <v>147</v>
      </c>
      <c r="C38" s="46" t="s">
        <v>114</v>
      </c>
      <c r="D38" s="37">
        <v>64</v>
      </c>
      <c r="E38" s="38" t="s">
        <v>43</v>
      </c>
      <c r="F38" s="47"/>
      <c r="G38" s="47"/>
      <c r="H38" s="47"/>
      <c r="I38" s="49"/>
      <c r="J38" s="48"/>
      <c r="K38" s="49">
        <v>50</v>
      </c>
      <c r="L38" s="48">
        <v>50</v>
      </c>
      <c r="M38" s="49">
        <v>80</v>
      </c>
      <c r="N38" s="48">
        <v>130</v>
      </c>
      <c r="O38" s="49">
        <v>0</v>
      </c>
      <c r="P38" s="48">
        <v>130</v>
      </c>
      <c r="Q38" s="49">
        <v>0</v>
      </c>
      <c r="R38" s="48">
        <v>130</v>
      </c>
      <c r="S38" s="49">
        <v>0</v>
      </c>
      <c r="T38" s="48">
        <v>130</v>
      </c>
      <c r="U38" s="49">
        <v>0</v>
      </c>
      <c r="V38" s="48">
        <v>130</v>
      </c>
      <c r="W38" s="49">
        <v>0</v>
      </c>
      <c r="X38" s="48">
        <v>130</v>
      </c>
      <c r="Y38" s="48">
        <v>0</v>
      </c>
      <c r="Z38" s="47">
        <v>130</v>
      </c>
      <c r="AA38" s="48">
        <v>0</v>
      </c>
      <c r="AB38" s="47">
        <v>130</v>
      </c>
      <c r="AC38" s="48"/>
      <c r="AD38" s="47"/>
    </row>
    <row r="39" spans="1:30">
      <c r="A39" s="10">
        <v>99</v>
      </c>
      <c r="B39" s="45" t="s">
        <v>240</v>
      </c>
      <c r="C39" s="46" t="s">
        <v>241</v>
      </c>
      <c r="D39" s="37">
        <v>65</v>
      </c>
      <c r="E39" s="38"/>
      <c r="F39" s="47">
        <v>1430</v>
      </c>
      <c r="G39" s="47">
        <v>85</v>
      </c>
      <c r="H39" s="47">
        <v>1515</v>
      </c>
      <c r="I39" s="49"/>
      <c r="J39" s="48">
        <v>1515</v>
      </c>
      <c r="K39" s="49"/>
      <c r="L39" s="48">
        <v>1515</v>
      </c>
      <c r="M39" s="49"/>
      <c r="N39" s="48">
        <v>1515</v>
      </c>
      <c r="O39" s="49">
        <v>0</v>
      </c>
      <c r="P39" s="48">
        <v>1515</v>
      </c>
      <c r="Q39" s="49">
        <v>0</v>
      </c>
      <c r="R39" s="48">
        <v>1515</v>
      </c>
      <c r="S39" s="49">
        <v>0</v>
      </c>
      <c r="T39" s="48">
        <v>1515</v>
      </c>
      <c r="U39" s="49">
        <v>0</v>
      </c>
      <c r="V39" s="48">
        <v>1515</v>
      </c>
      <c r="W39" s="49">
        <v>0</v>
      </c>
      <c r="X39" s="48">
        <v>1515</v>
      </c>
      <c r="Y39" s="48">
        <v>0</v>
      </c>
      <c r="Z39" s="47">
        <v>1515</v>
      </c>
      <c r="AA39" s="48">
        <v>0</v>
      </c>
      <c r="AB39" s="47">
        <v>1515</v>
      </c>
      <c r="AC39" s="48"/>
      <c r="AD39" s="47"/>
    </row>
    <row r="40" spans="1:30">
      <c r="A40" s="10">
        <v>100</v>
      </c>
      <c r="B40" s="45" t="s">
        <v>242</v>
      </c>
      <c r="C40" s="46" t="s">
        <v>243</v>
      </c>
      <c r="D40" s="37">
        <v>72</v>
      </c>
      <c r="E40" s="38"/>
      <c r="F40" s="47">
        <v>1045</v>
      </c>
      <c r="G40" s="47">
        <v>90</v>
      </c>
      <c r="H40" s="47">
        <v>1135</v>
      </c>
      <c r="I40" s="49">
        <v>95</v>
      </c>
      <c r="J40" s="48">
        <v>1230</v>
      </c>
      <c r="K40" s="49">
        <v>80</v>
      </c>
      <c r="L40" s="48">
        <v>1310</v>
      </c>
      <c r="M40" s="49"/>
      <c r="N40" s="48">
        <v>1310</v>
      </c>
      <c r="O40" s="49">
        <v>0</v>
      </c>
      <c r="P40" s="48">
        <v>1310</v>
      </c>
      <c r="Q40" s="49">
        <v>0</v>
      </c>
      <c r="R40" s="48">
        <v>1310</v>
      </c>
      <c r="S40" s="49">
        <v>0</v>
      </c>
      <c r="T40" s="48">
        <v>1310</v>
      </c>
      <c r="U40" s="49">
        <v>0</v>
      </c>
      <c r="V40" s="48">
        <v>1310</v>
      </c>
      <c r="W40" s="49">
        <v>0</v>
      </c>
      <c r="X40" s="48">
        <v>1310</v>
      </c>
      <c r="Y40" s="48">
        <v>0</v>
      </c>
      <c r="Z40" s="47">
        <v>1310</v>
      </c>
      <c r="AA40" s="48">
        <v>0</v>
      </c>
      <c r="AB40" s="47">
        <v>1310</v>
      </c>
      <c r="AC40" s="48"/>
      <c r="AD40" s="47"/>
    </row>
    <row r="41" spans="1:30">
      <c r="A41" s="10">
        <v>101</v>
      </c>
      <c r="B41" s="45" t="s">
        <v>244</v>
      </c>
      <c r="C41" s="46" t="s">
        <v>245</v>
      </c>
      <c r="D41" s="37">
        <v>68</v>
      </c>
      <c r="E41" s="38" t="s">
        <v>12</v>
      </c>
      <c r="F41" s="47">
        <v>55</v>
      </c>
      <c r="G41" s="47">
        <v>55</v>
      </c>
      <c r="H41" s="47">
        <v>110</v>
      </c>
      <c r="I41" s="49"/>
      <c r="J41" s="48">
        <v>110</v>
      </c>
      <c r="K41" s="49"/>
      <c r="L41" s="48">
        <v>110</v>
      </c>
      <c r="M41" s="49"/>
      <c r="N41" s="48">
        <v>110</v>
      </c>
      <c r="O41" s="49">
        <v>0</v>
      </c>
      <c r="P41" s="48">
        <v>110</v>
      </c>
      <c r="Q41" s="49">
        <v>0</v>
      </c>
      <c r="R41" s="48">
        <v>110</v>
      </c>
      <c r="S41" s="49">
        <v>0</v>
      </c>
      <c r="T41" s="48">
        <v>110</v>
      </c>
      <c r="U41" s="49">
        <v>0</v>
      </c>
      <c r="V41" s="48">
        <v>110</v>
      </c>
      <c r="W41" s="49">
        <v>0</v>
      </c>
      <c r="X41" s="48">
        <v>110</v>
      </c>
      <c r="Y41" s="48">
        <v>0</v>
      </c>
      <c r="Z41" s="47">
        <v>110</v>
      </c>
      <c r="AA41" s="48">
        <v>0</v>
      </c>
      <c r="AB41" s="47">
        <v>110</v>
      </c>
      <c r="AC41" s="48"/>
      <c r="AD41" s="47"/>
    </row>
    <row r="42" spans="1:30">
      <c r="A42" s="10">
        <v>302</v>
      </c>
      <c r="B42" s="55" t="s">
        <v>382</v>
      </c>
      <c r="C42" s="60" t="s">
        <v>377</v>
      </c>
      <c r="D42" s="37">
        <v>91</v>
      </c>
      <c r="E42" s="38" t="s">
        <v>7</v>
      </c>
      <c r="F42" s="47"/>
      <c r="G42" s="47"/>
      <c r="H42" s="47"/>
      <c r="I42" s="49"/>
      <c r="J42" s="48"/>
      <c r="K42" s="49"/>
      <c r="L42" s="48"/>
      <c r="M42" s="49"/>
      <c r="N42" s="48"/>
      <c r="O42" s="49"/>
      <c r="P42" s="48"/>
      <c r="Q42" s="49">
        <v>35</v>
      </c>
      <c r="R42" s="48">
        <f>SUM(P42:Q42)</f>
        <v>35</v>
      </c>
      <c r="S42" s="49">
        <v>25</v>
      </c>
      <c r="T42" s="48">
        <v>60</v>
      </c>
      <c r="U42" s="49">
        <v>0</v>
      </c>
      <c r="V42" s="48">
        <v>60</v>
      </c>
      <c r="W42" s="49">
        <v>0</v>
      </c>
      <c r="X42" s="48">
        <v>60</v>
      </c>
      <c r="Y42" s="48">
        <v>0</v>
      </c>
      <c r="Z42" s="47">
        <f>SUM(X42:Y42)</f>
        <v>60</v>
      </c>
      <c r="AA42" s="48">
        <v>0</v>
      </c>
      <c r="AB42" s="47">
        <f>SUM(Z42:AA42)</f>
        <v>60</v>
      </c>
      <c r="AC42" s="48">
        <v>0</v>
      </c>
      <c r="AD42" s="47">
        <f t="shared" si="1"/>
        <v>60</v>
      </c>
    </row>
    <row r="43" spans="1:30">
      <c r="A43" s="10">
        <v>102</v>
      </c>
      <c r="B43" s="45" t="s">
        <v>246</v>
      </c>
      <c r="C43" s="46" t="s">
        <v>247</v>
      </c>
      <c r="D43" s="37">
        <v>86</v>
      </c>
      <c r="E43" s="38"/>
      <c r="F43" s="47">
        <v>135</v>
      </c>
      <c r="G43" s="47">
        <v>90</v>
      </c>
      <c r="H43" s="47">
        <v>225</v>
      </c>
      <c r="I43" s="49"/>
      <c r="J43" s="48">
        <v>225</v>
      </c>
      <c r="K43" s="49"/>
      <c r="L43" s="48">
        <v>225</v>
      </c>
      <c r="M43" s="49"/>
      <c r="N43" s="48">
        <v>225</v>
      </c>
      <c r="O43" s="49">
        <v>0</v>
      </c>
      <c r="P43" s="48">
        <v>225</v>
      </c>
      <c r="Q43" s="49">
        <v>0</v>
      </c>
      <c r="R43" s="48">
        <v>225</v>
      </c>
      <c r="S43" s="49">
        <v>0</v>
      </c>
      <c r="T43" s="48">
        <v>225</v>
      </c>
      <c r="U43" s="49">
        <v>0</v>
      </c>
      <c r="V43" s="48">
        <v>225</v>
      </c>
      <c r="W43" s="49">
        <v>0</v>
      </c>
      <c r="X43" s="48">
        <v>225</v>
      </c>
      <c r="Y43" s="48">
        <v>0</v>
      </c>
      <c r="Z43" s="47">
        <v>225</v>
      </c>
      <c r="AA43" s="48">
        <v>0</v>
      </c>
      <c r="AB43" s="47">
        <v>225</v>
      </c>
      <c r="AC43" s="48"/>
      <c r="AD43" s="47"/>
    </row>
    <row r="44" spans="1:30">
      <c r="A44" s="10">
        <v>103</v>
      </c>
      <c r="B44" s="45" t="s">
        <v>248</v>
      </c>
      <c r="C44" s="46" t="s">
        <v>249</v>
      </c>
      <c r="D44" s="37">
        <v>78</v>
      </c>
      <c r="E44" s="38" t="s">
        <v>30</v>
      </c>
      <c r="F44" s="47">
        <v>1060</v>
      </c>
      <c r="G44" s="47">
        <v>100</v>
      </c>
      <c r="H44" s="47">
        <v>1160</v>
      </c>
      <c r="I44" s="49">
        <v>95</v>
      </c>
      <c r="J44" s="48">
        <v>1255</v>
      </c>
      <c r="K44" s="49">
        <v>100</v>
      </c>
      <c r="L44" s="48">
        <v>1355</v>
      </c>
      <c r="M44" s="49"/>
      <c r="N44" s="48">
        <v>1355</v>
      </c>
      <c r="O44" s="49">
        <v>100</v>
      </c>
      <c r="P44" s="48">
        <v>1455</v>
      </c>
      <c r="Q44" s="49">
        <v>100</v>
      </c>
      <c r="R44" s="48">
        <v>1555</v>
      </c>
      <c r="S44" s="49">
        <v>0</v>
      </c>
      <c r="T44" s="48">
        <v>1555</v>
      </c>
      <c r="U44" s="49">
        <v>0</v>
      </c>
      <c r="V44" s="48">
        <v>1555</v>
      </c>
      <c r="W44" s="49">
        <v>0</v>
      </c>
      <c r="X44" s="48">
        <v>1555</v>
      </c>
      <c r="Y44" s="48">
        <v>0</v>
      </c>
      <c r="Z44" s="47">
        <v>1555</v>
      </c>
      <c r="AA44" s="48">
        <v>0</v>
      </c>
      <c r="AB44" s="47">
        <v>1555</v>
      </c>
      <c r="AC44" s="48"/>
      <c r="AD44" s="47"/>
    </row>
    <row r="45" spans="1:30">
      <c r="A45" s="10">
        <v>104</v>
      </c>
      <c r="B45" s="46" t="s">
        <v>250</v>
      </c>
      <c r="C45" s="46" t="s">
        <v>245</v>
      </c>
      <c r="D45" s="37">
        <v>85</v>
      </c>
      <c r="E45" s="38" t="s">
        <v>12</v>
      </c>
      <c r="F45" s="47"/>
      <c r="G45" s="47"/>
      <c r="H45" s="47">
        <v>0</v>
      </c>
      <c r="I45" s="49">
        <v>60</v>
      </c>
      <c r="J45" s="48">
        <v>60</v>
      </c>
      <c r="K45" s="49"/>
      <c r="L45" s="48">
        <v>60</v>
      </c>
      <c r="M45" s="49"/>
      <c r="N45" s="48">
        <v>60</v>
      </c>
      <c r="O45" s="49">
        <v>0</v>
      </c>
      <c r="P45" s="48">
        <v>60</v>
      </c>
      <c r="Q45" s="49">
        <v>0</v>
      </c>
      <c r="R45" s="48">
        <v>60</v>
      </c>
      <c r="S45" s="49">
        <v>0</v>
      </c>
      <c r="T45" s="48">
        <v>60</v>
      </c>
      <c r="U45" s="49">
        <v>0</v>
      </c>
      <c r="V45" s="48">
        <v>60</v>
      </c>
      <c r="W45" s="49">
        <v>0</v>
      </c>
      <c r="X45" s="48">
        <v>60</v>
      </c>
      <c r="Y45" s="48">
        <v>0</v>
      </c>
      <c r="Z45" s="47">
        <v>60</v>
      </c>
      <c r="AA45" s="48">
        <v>0</v>
      </c>
      <c r="AB45" s="47">
        <v>60</v>
      </c>
      <c r="AC45" s="48"/>
      <c r="AD45" s="47"/>
    </row>
    <row r="46" spans="1:30">
      <c r="A46" s="59">
        <v>105</v>
      </c>
      <c r="B46" s="55" t="s">
        <v>252</v>
      </c>
      <c r="C46" s="60" t="s">
        <v>253</v>
      </c>
      <c r="D46" s="38">
        <v>90</v>
      </c>
      <c r="E46" s="38"/>
      <c r="F46" s="48"/>
      <c r="G46" s="48"/>
      <c r="H46" s="48">
        <v>0</v>
      </c>
      <c r="I46" s="61">
        <v>5</v>
      </c>
      <c r="J46" s="48">
        <v>5</v>
      </c>
      <c r="K46" s="61">
        <v>50</v>
      </c>
      <c r="L46" s="48">
        <v>55</v>
      </c>
      <c r="M46" s="61"/>
      <c r="N46" s="48">
        <v>55</v>
      </c>
      <c r="O46" s="49">
        <v>0</v>
      </c>
      <c r="P46" s="48">
        <v>55</v>
      </c>
      <c r="Q46" s="49">
        <v>0</v>
      </c>
      <c r="R46" s="48">
        <v>55</v>
      </c>
      <c r="S46" s="49">
        <v>0</v>
      </c>
      <c r="T46" s="48">
        <v>55</v>
      </c>
      <c r="U46" s="49">
        <v>0</v>
      </c>
      <c r="V46" s="48">
        <v>55</v>
      </c>
      <c r="W46" s="49">
        <v>0</v>
      </c>
      <c r="X46" s="48">
        <v>55</v>
      </c>
      <c r="Y46" s="48">
        <v>0</v>
      </c>
      <c r="Z46" s="47">
        <v>55</v>
      </c>
      <c r="AA46" s="48">
        <v>0</v>
      </c>
      <c r="AB46" s="47">
        <v>55</v>
      </c>
      <c r="AC46" s="48"/>
      <c r="AD46" s="47"/>
    </row>
    <row r="47" spans="1:30">
      <c r="A47" s="10">
        <v>106</v>
      </c>
      <c r="B47" s="45" t="s">
        <v>254</v>
      </c>
      <c r="C47" s="46" t="s">
        <v>225</v>
      </c>
      <c r="D47" s="37">
        <v>52</v>
      </c>
      <c r="E47" s="38"/>
      <c r="F47" s="47">
        <v>1180</v>
      </c>
      <c r="G47" s="47">
        <v>35</v>
      </c>
      <c r="H47" s="47">
        <v>1215</v>
      </c>
      <c r="I47" s="61">
        <v>50</v>
      </c>
      <c r="J47" s="48">
        <v>1265</v>
      </c>
      <c r="K47" s="61">
        <v>40</v>
      </c>
      <c r="L47" s="48">
        <v>1305</v>
      </c>
      <c r="M47" s="61"/>
      <c r="N47" s="48">
        <v>1305</v>
      </c>
      <c r="O47" s="49">
        <v>0</v>
      </c>
      <c r="P47" s="48">
        <v>1305</v>
      </c>
      <c r="Q47" s="49">
        <v>0</v>
      </c>
      <c r="R47" s="48">
        <v>1305</v>
      </c>
      <c r="S47" s="49">
        <v>0</v>
      </c>
      <c r="T47" s="48">
        <v>1305</v>
      </c>
      <c r="U47" s="49">
        <v>0</v>
      </c>
      <c r="V47" s="48">
        <v>1305</v>
      </c>
      <c r="W47" s="49">
        <v>0</v>
      </c>
      <c r="X47" s="48">
        <v>1305</v>
      </c>
      <c r="Y47" s="48">
        <v>0</v>
      </c>
      <c r="Z47" s="47">
        <v>1305</v>
      </c>
      <c r="AA47" s="48">
        <v>0</v>
      </c>
      <c r="AB47" s="47">
        <v>1305</v>
      </c>
      <c r="AC47" s="48"/>
      <c r="AD47" s="47"/>
    </row>
    <row r="48" spans="1:30">
      <c r="A48" s="10">
        <v>285</v>
      </c>
      <c r="B48" s="45" t="s">
        <v>347</v>
      </c>
      <c r="C48" s="46" t="s">
        <v>16</v>
      </c>
      <c r="D48" s="37">
        <v>95</v>
      </c>
      <c r="E48" s="38" t="s">
        <v>12</v>
      </c>
      <c r="F48" s="47"/>
      <c r="G48" s="47"/>
      <c r="H48" s="47"/>
      <c r="I48" s="47"/>
      <c r="J48" s="48"/>
      <c r="K48" s="47"/>
      <c r="L48" s="48"/>
      <c r="M48" s="47"/>
      <c r="N48" s="48">
        <v>0</v>
      </c>
      <c r="O48" s="49">
        <v>75</v>
      </c>
      <c r="P48" s="48">
        <f>SUM(N48:O48)</f>
        <v>75</v>
      </c>
      <c r="Q48" s="49">
        <v>90</v>
      </c>
      <c r="R48" s="48">
        <f>SUM(P48:Q48)</f>
        <v>165</v>
      </c>
      <c r="S48" s="49">
        <v>85</v>
      </c>
      <c r="T48" s="48">
        <v>250</v>
      </c>
      <c r="U48" s="49">
        <v>0</v>
      </c>
      <c r="V48" s="48">
        <v>250</v>
      </c>
      <c r="W48" s="49">
        <v>0</v>
      </c>
      <c r="X48" s="48">
        <v>250</v>
      </c>
      <c r="Y48" s="48">
        <v>0</v>
      </c>
      <c r="Z48" s="47">
        <f>SUM(X48:Y48)</f>
        <v>250</v>
      </c>
      <c r="AA48" s="48">
        <v>0</v>
      </c>
      <c r="AB48" s="47">
        <f>SUM(Z48:AA48)</f>
        <v>250</v>
      </c>
      <c r="AC48" s="48">
        <v>0</v>
      </c>
      <c r="AD48" s="47">
        <f t="shared" si="1"/>
        <v>250</v>
      </c>
    </row>
    <row r="49" spans="1:30">
      <c r="A49" s="10">
        <v>113</v>
      </c>
      <c r="B49" s="45" t="s">
        <v>23</v>
      </c>
      <c r="C49" s="46" t="s">
        <v>24</v>
      </c>
      <c r="D49" s="37">
        <v>72</v>
      </c>
      <c r="E49" s="38"/>
      <c r="F49" s="47">
        <v>80</v>
      </c>
      <c r="G49" s="47">
        <v>90</v>
      </c>
      <c r="H49" s="47">
        <v>170</v>
      </c>
      <c r="I49" s="47">
        <v>70</v>
      </c>
      <c r="J49" s="48">
        <v>240</v>
      </c>
      <c r="K49" s="47">
        <v>80</v>
      </c>
      <c r="L49" s="48">
        <v>320</v>
      </c>
      <c r="M49" s="47">
        <v>95</v>
      </c>
      <c r="N49" s="48">
        <v>415</v>
      </c>
      <c r="O49" s="49">
        <v>0</v>
      </c>
      <c r="P49" s="48">
        <v>415</v>
      </c>
      <c r="Q49" s="49">
        <v>0</v>
      </c>
      <c r="R49" s="48">
        <v>415</v>
      </c>
      <c r="S49" s="49">
        <v>0</v>
      </c>
      <c r="T49" s="48">
        <v>415</v>
      </c>
      <c r="U49" s="49">
        <v>0</v>
      </c>
      <c r="V49" s="48">
        <v>415</v>
      </c>
      <c r="W49" s="49">
        <v>0</v>
      </c>
      <c r="X49" s="48">
        <v>415</v>
      </c>
      <c r="Y49" s="48">
        <v>0</v>
      </c>
      <c r="Z49" s="47">
        <v>415</v>
      </c>
      <c r="AA49" s="48">
        <v>0</v>
      </c>
      <c r="AB49" s="47">
        <v>415</v>
      </c>
      <c r="AC49" s="48"/>
      <c r="AD49" s="47"/>
    </row>
    <row r="50" spans="1:30">
      <c r="A50" s="10">
        <v>303</v>
      </c>
      <c r="B50" s="55" t="s">
        <v>378</v>
      </c>
      <c r="C50" s="60" t="s">
        <v>377</v>
      </c>
      <c r="D50" s="37">
        <v>90</v>
      </c>
      <c r="E50" s="38" t="s">
        <v>7</v>
      </c>
      <c r="F50" s="47"/>
      <c r="G50" s="47"/>
      <c r="H50" s="47"/>
      <c r="I50" s="47"/>
      <c r="J50" s="48"/>
      <c r="K50" s="47"/>
      <c r="L50" s="48"/>
      <c r="M50" s="47"/>
      <c r="N50" s="48"/>
      <c r="O50" s="49"/>
      <c r="P50" s="48"/>
      <c r="Q50" s="49">
        <v>35</v>
      </c>
      <c r="R50" s="48">
        <v>35</v>
      </c>
      <c r="S50" s="49">
        <v>0</v>
      </c>
      <c r="T50" s="48">
        <v>35</v>
      </c>
      <c r="U50" s="49">
        <v>0</v>
      </c>
      <c r="V50" s="48">
        <v>35</v>
      </c>
      <c r="W50" s="49">
        <v>0</v>
      </c>
      <c r="X50" s="48">
        <v>35</v>
      </c>
      <c r="Y50" s="48">
        <v>0</v>
      </c>
      <c r="Z50" s="47">
        <v>35</v>
      </c>
      <c r="AA50" s="48">
        <v>0</v>
      </c>
      <c r="AB50" s="47">
        <v>35</v>
      </c>
      <c r="AC50" s="48"/>
      <c r="AD50" s="47"/>
    </row>
    <row r="51" spans="1:30">
      <c r="A51" s="10">
        <v>114</v>
      </c>
      <c r="B51" s="45" t="s">
        <v>257</v>
      </c>
      <c r="C51" s="46" t="s">
        <v>40</v>
      </c>
      <c r="D51" s="37">
        <v>87</v>
      </c>
      <c r="E51" s="38" t="s">
        <v>12</v>
      </c>
      <c r="F51" s="47">
        <v>0</v>
      </c>
      <c r="G51" s="47">
        <v>40</v>
      </c>
      <c r="H51" s="47">
        <v>40</v>
      </c>
      <c r="I51" s="47">
        <v>60</v>
      </c>
      <c r="J51" s="48">
        <v>100</v>
      </c>
      <c r="K51" s="47"/>
      <c r="L51" s="48">
        <v>100</v>
      </c>
      <c r="M51" s="47"/>
      <c r="N51" s="48">
        <v>100</v>
      </c>
      <c r="O51" s="49">
        <v>0</v>
      </c>
      <c r="P51" s="48">
        <v>100</v>
      </c>
      <c r="Q51" s="49">
        <v>0</v>
      </c>
      <c r="R51" s="48">
        <v>100</v>
      </c>
      <c r="S51" s="49">
        <v>0</v>
      </c>
      <c r="T51" s="48">
        <v>100</v>
      </c>
      <c r="U51" s="49">
        <v>0</v>
      </c>
      <c r="V51" s="48">
        <v>100</v>
      </c>
      <c r="W51" s="49">
        <v>0</v>
      </c>
      <c r="X51" s="48">
        <v>100</v>
      </c>
      <c r="Y51" s="48">
        <v>0</v>
      </c>
      <c r="Z51" s="47">
        <v>100</v>
      </c>
      <c r="AA51" s="48">
        <v>0</v>
      </c>
      <c r="AB51" s="47">
        <v>100</v>
      </c>
      <c r="AC51" s="48"/>
      <c r="AD51" s="47"/>
    </row>
    <row r="52" spans="1:30">
      <c r="A52" s="10">
        <v>115</v>
      </c>
      <c r="B52" s="45" t="s">
        <v>258</v>
      </c>
      <c r="C52" s="46" t="s">
        <v>130</v>
      </c>
      <c r="D52" s="37">
        <v>88</v>
      </c>
      <c r="E52" s="38" t="s">
        <v>30</v>
      </c>
      <c r="F52" s="47">
        <v>215</v>
      </c>
      <c r="G52" s="47">
        <v>65</v>
      </c>
      <c r="H52" s="47">
        <v>280</v>
      </c>
      <c r="I52" s="49">
        <v>85</v>
      </c>
      <c r="J52" s="48">
        <v>365</v>
      </c>
      <c r="K52" s="49">
        <v>75</v>
      </c>
      <c r="L52" s="48">
        <v>440</v>
      </c>
      <c r="M52" s="49"/>
      <c r="N52" s="48">
        <v>440</v>
      </c>
      <c r="O52" s="49">
        <v>0</v>
      </c>
      <c r="P52" s="48">
        <v>440</v>
      </c>
      <c r="Q52" s="49">
        <v>0</v>
      </c>
      <c r="R52" s="48">
        <v>440</v>
      </c>
      <c r="S52" s="49">
        <v>0</v>
      </c>
      <c r="T52" s="48">
        <v>440</v>
      </c>
      <c r="U52" s="49">
        <v>0</v>
      </c>
      <c r="V52" s="48">
        <v>440</v>
      </c>
      <c r="W52" s="49">
        <v>0</v>
      </c>
      <c r="X52" s="48">
        <v>440</v>
      </c>
      <c r="Y52" s="48">
        <v>0</v>
      </c>
      <c r="Z52" s="47">
        <v>440</v>
      </c>
      <c r="AA52" s="48">
        <v>0</v>
      </c>
      <c r="AB52" s="47">
        <v>440</v>
      </c>
      <c r="AC52" s="48"/>
      <c r="AD52" s="47"/>
    </row>
    <row r="53" spans="1:30">
      <c r="A53" s="10">
        <v>117</v>
      </c>
      <c r="B53" s="45" t="s">
        <v>260</v>
      </c>
      <c r="C53" s="46" t="s">
        <v>256</v>
      </c>
      <c r="D53" s="37">
        <v>82</v>
      </c>
      <c r="E53" s="38"/>
      <c r="F53" s="47">
        <v>575</v>
      </c>
      <c r="G53" s="47">
        <v>85</v>
      </c>
      <c r="H53" s="47">
        <v>660</v>
      </c>
      <c r="I53" s="49"/>
      <c r="J53" s="48">
        <v>660</v>
      </c>
      <c r="K53" s="49"/>
      <c r="L53" s="48">
        <v>660</v>
      </c>
      <c r="M53" s="49"/>
      <c r="N53" s="48">
        <v>660</v>
      </c>
      <c r="O53" s="49">
        <v>0</v>
      </c>
      <c r="P53" s="48">
        <v>660</v>
      </c>
      <c r="Q53" s="49">
        <v>0</v>
      </c>
      <c r="R53" s="48">
        <v>660</v>
      </c>
      <c r="S53" s="49">
        <v>0</v>
      </c>
      <c r="T53" s="48">
        <v>660</v>
      </c>
      <c r="U53" s="49">
        <v>0</v>
      </c>
      <c r="V53" s="48">
        <v>660</v>
      </c>
      <c r="W53" s="49">
        <v>0</v>
      </c>
      <c r="X53" s="48">
        <v>660</v>
      </c>
      <c r="Y53" s="48">
        <v>0</v>
      </c>
      <c r="Z53" s="47">
        <v>660</v>
      </c>
      <c r="AA53" s="48">
        <v>0</v>
      </c>
      <c r="AB53" s="47">
        <v>660</v>
      </c>
      <c r="AC53" s="48"/>
      <c r="AD53" s="47"/>
    </row>
    <row r="54" spans="1:30">
      <c r="A54" s="10">
        <v>120</v>
      </c>
      <c r="B54" s="45" t="s">
        <v>261</v>
      </c>
      <c r="C54" s="46" t="s">
        <v>262</v>
      </c>
      <c r="D54" s="37">
        <v>89</v>
      </c>
      <c r="E54" s="38"/>
      <c r="F54" s="47"/>
      <c r="G54" s="47"/>
      <c r="H54" s="47"/>
      <c r="I54" s="49"/>
      <c r="J54" s="48"/>
      <c r="K54" s="49">
        <v>40</v>
      </c>
      <c r="L54" s="48">
        <v>40</v>
      </c>
      <c r="M54" s="49"/>
      <c r="N54" s="48">
        <v>40</v>
      </c>
      <c r="O54" s="49">
        <v>0</v>
      </c>
      <c r="P54" s="48">
        <v>40</v>
      </c>
      <c r="Q54" s="49">
        <v>0</v>
      </c>
      <c r="R54" s="48">
        <v>40</v>
      </c>
      <c r="S54" s="49">
        <v>0</v>
      </c>
      <c r="T54" s="48">
        <v>40</v>
      </c>
      <c r="U54" s="49">
        <v>0</v>
      </c>
      <c r="V54" s="48">
        <v>40</v>
      </c>
      <c r="W54" s="49">
        <v>0</v>
      </c>
      <c r="X54" s="48">
        <v>40</v>
      </c>
      <c r="Y54" s="48">
        <v>0</v>
      </c>
      <c r="Z54" s="47">
        <v>40</v>
      </c>
      <c r="AA54" s="48">
        <v>0</v>
      </c>
      <c r="AB54" s="47">
        <v>40</v>
      </c>
      <c r="AC54" s="48"/>
      <c r="AD54" s="47"/>
    </row>
    <row r="55" spans="1:30">
      <c r="A55" s="10">
        <v>122</v>
      </c>
      <c r="B55" s="45" t="s">
        <v>263</v>
      </c>
      <c r="C55" s="46" t="s">
        <v>264</v>
      </c>
      <c r="D55" s="37">
        <v>85</v>
      </c>
      <c r="E55" s="38"/>
      <c r="F55" s="47">
        <v>240</v>
      </c>
      <c r="G55" s="47">
        <v>90</v>
      </c>
      <c r="H55" s="47">
        <v>330</v>
      </c>
      <c r="I55" s="49"/>
      <c r="J55" s="48">
        <v>330</v>
      </c>
      <c r="K55" s="49">
        <v>100</v>
      </c>
      <c r="L55" s="48">
        <v>430</v>
      </c>
      <c r="M55" s="49"/>
      <c r="N55" s="48">
        <v>430</v>
      </c>
      <c r="O55" s="49">
        <v>0</v>
      </c>
      <c r="P55" s="48">
        <v>430</v>
      </c>
      <c r="Q55" s="49">
        <v>0</v>
      </c>
      <c r="R55" s="48">
        <v>430</v>
      </c>
      <c r="S55" s="49">
        <v>0</v>
      </c>
      <c r="T55" s="48">
        <v>430</v>
      </c>
      <c r="U55" s="49">
        <v>0</v>
      </c>
      <c r="V55" s="48">
        <v>430</v>
      </c>
      <c r="W55" s="49">
        <v>0</v>
      </c>
      <c r="X55" s="48">
        <v>430</v>
      </c>
      <c r="Y55" s="48">
        <v>0</v>
      </c>
      <c r="Z55" s="47">
        <v>430</v>
      </c>
      <c r="AA55" s="48">
        <v>0</v>
      </c>
      <c r="AB55" s="47">
        <v>430</v>
      </c>
      <c r="AC55" s="48"/>
      <c r="AD55" s="47"/>
    </row>
    <row r="56" spans="1:30">
      <c r="A56" s="10">
        <v>125</v>
      </c>
      <c r="B56" s="45" t="s">
        <v>185</v>
      </c>
      <c r="C56" s="46" t="s">
        <v>186</v>
      </c>
      <c r="D56" s="37">
        <v>61</v>
      </c>
      <c r="E56" s="38" t="s">
        <v>137</v>
      </c>
      <c r="F56" s="47"/>
      <c r="G56" s="47"/>
      <c r="H56" s="47">
        <v>0</v>
      </c>
      <c r="I56" s="49">
        <v>65</v>
      </c>
      <c r="J56" s="48">
        <v>65</v>
      </c>
      <c r="K56" s="49"/>
      <c r="L56" s="48">
        <v>65</v>
      </c>
      <c r="M56" s="49">
        <v>60</v>
      </c>
      <c r="N56" s="48">
        <v>125</v>
      </c>
      <c r="O56" s="49">
        <v>0</v>
      </c>
      <c r="P56" s="48">
        <v>125</v>
      </c>
      <c r="Q56" s="49">
        <v>0</v>
      </c>
      <c r="R56" s="48">
        <v>125</v>
      </c>
      <c r="S56" s="49">
        <v>0</v>
      </c>
      <c r="T56" s="48">
        <v>125</v>
      </c>
      <c r="U56" s="49">
        <v>0</v>
      </c>
      <c r="V56" s="48">
        <v>125</v>
      </c>
      <c r="W56" s="49">
        <v>0</v>
      </c>
      <c r="X56" s="48">
        <v>125</v>
      </c>
      <c r="Y56" s="48">
        <v>0</v>
      </c>
      <c r="Z56" s="47">
        <v>125</v>
      </c>
      <c r="AA56" s="48">
        <v>0</v>
      </c>
      <c r="AB56" s="47">
        <v>125</v>
      </c>
      <c r="AC56" s="48"/>
      <c r="AD56" s="47"/>
    </row>
    <row r="57" spans="1:30">
      <c r="A57" s="10">
        <v>131</v>
      </c>
      <c r="B57" s="45" t="s">
        <v>178</v>
      </c>
      <c r="C57" s="46" t="s">
        <v>48</v>
      </c>
      <c r="D57" s="37">
        <v>85</v>
      </c>
      <c r="E57" s="38" t="s">
        <v>43</v>
      </c>
      <c r="F57" s="47">
        <v>145</v>
      </c>
      <c r="G57" s="47">
        <v>90</v>
      </c>
      <c r="H57" s="47">
        <v>235</v>
      </c>
      <c r="I57" s="49">
        <v>80</v>
      </c>
      <c r="J57" s="48">
        <v>315</v>
      </c>
      <c r="K57" s="49"/>
      <c r="L57" s="48">
        <v>315</v>
      </c>
      <c r="M57" s="49">
        <v>85</v>
      </c>
      <c r="N57" s="48">
        <v>400</v>
      </c>
      <c r="O57" s="49">
        <v>0</v>
      </c>
      <c r="P57" s="48">
        <v>400</v>
      </c>
      <c r="Q57" s="49">
        <v>0</v>
      </c>
      <c r="R57" s="48">
        <v>400</v>
      </c>
      <c r="S57" s="49">
        <v>0</v>
      </c>
      <c r="T57" s="48">
        <v>400</v>
      </c>
      <c r="U57" s="49">
        <v>0</v>
      </c>
      <c r="V57" s="48">
        <v>400</v>
      </c>
      <c r="W57" s="49">
        <v>0</v>
      </c>
      <c r="X57" s="48">
        <v>400</v>
      </c>
      <c r="Y57" s="48">
        <v>0</v>
      </c>
      <c r="Z57" s="47">
        <v>400</v>
      </c>
      <c r="AA57" s="48">
        <v>0</v>
      </c>
      <c r="AB57" s="47">
        <v>400</v>
      </c>
      <c r="AC57" s="48"/>
      <c r="AD57" s="47"/>
    </row>
    <row r="58" spans="1:30">
      <c r="A58" s="10">
        <v>135</v>
      </c>
      <c r="B58" s="45" t="s">
        <v>265</v>
      </c>
      <c r="C58" s="46" t="s">
        <v>266</v>
      </c>
      <c r="D58" s="37">
        <v>84</v>
      </c>
      <c r="E58" s="38"/>
      <c r="F58" s="47"/>
      <c r="G58" s="47"/>
      <c r="H58" s="47"/>
      <c r="I58" s="49"/>
      <c r="J58" s="48"/>
      <c r="K58" s="49">
        <v>85</v>
      </c>
      <c r="L58" s="48">
        <v>85</v>
      </c>
      <c r="M58" s="49"/>
      <c r="N58" s="48">
        <v>85</v>
      </c>
      <c r="O58" s="49">
        <v>0</v>
      </c>
      <c r="P58" s="48">
        <v>85</v>
      </c>
      <c r="Q58" s="49">
        <v>0</v>
      </c>
      <c r="R58" s="48">
        <v>85</v>
      </c>
      <c r="S58" s="49">
        <v>0</v>
      </c>
      <c r="T58" s="48">
        <v>85</v>
      </c>
      <c r="U58" s="49">
        <v>0</v>
      </c>
      <c r="V58" s="48">
        <v>85</v>
      </c>
      <c r="W58" s="49">
        <v>0</v>
      </c>
      <c r="X58" s="48">
        <v>85</v>
      </c>
      <c r="Y58" s="48">
        <v>0</v>
      </c>
      <c r="Z58" s="47">
        <v>85</v>
      </c>
      <c r="AA58" s="48">
        <v>0</v>
      </c>
      <c r="AB58" s="47">
        <v>85</v>
      </c>
      <c r="AC58" s="48"/>
      <c r="AD58" s="47"/>
    </row>
    <row r="59" spans="1:30">
      <c r="A59" s="10">
        <v>136</v>
      </c>
      <c r="B59" s="45" t="s">
        <v>142</v>
      </c>
      <c r="C59" s="46" t="s">
        <v>143</v>
      </c>
      <c r="D59" s="37">
        <v>53</v>
      </c>
      <c r="E59" s="38" t="s">
        <v>137</v>
      </c>
      <c r="F59" s="47">
        <v>1700</v>
      </c>
      <c r="G59" s="47">
        <v>60</v>
      </c>
      <c r="H59" s="47">
        <v>1760</v>
      </c>
      <c r="I59" s="49">
        <v>60</v>
      </c>
      <c r="J59" s="48">
        <v>1820</v>
      </c>
      <c r="K59" s="49">
        <v>40</v>
      </c>
      <c r="L59" s="48">
        <v>1860</v>
      </c>
      <c r="M59" s="49">
        <v>55</v>
      </c>
      <c r="N59" s="48">
        <v>1915</v>
      </c>
      <c r="O59" s="49">
        <v>0</v>
      </c>
      <c r="P59" s="48">
        <v>1915</v>
      </c>
      <c r="Q59" s="49">
        <v>0</v>
      </c>
      <c r="R59" s="48">
        <v>1915</v>
      </c>
      <c r="S59" s="49">
        <v>0</v>
      </c>
      <c r="T59" s="48">
        <v>1915</v>
      </c>
      <c r="U59" s="49">
        <v>0</v>
      </c>
      <c r="V59" s="48">
        <v>1915</v>
      </c>
      <c r="W59" s="49">
        <v>0</v>
      </c>
      <c r="X59" s="48">
        <v>1915</v>
      </c>
      <c r="Y59" s="48">
        <v>0</v>
      </c>
      <c r="Z59" s="47">
        <v>1915</v>
      </c>
      <c r="AA59" s="48">
        <v>0</v>
      </c>
      <c r="AB59" s="47">
        <v>1915</v>
      </c>
      <c r="AC59" s="48"/>
      <c r="AD59" s="47"/>
    </row>
    <row r="60" spans="1:30">
      <c r="A60" s="10">
        <v>294</v>
      </c>
      <c r="B60" s="55" t="s">
        <v>364</v>
      </c>
      <c r="C60" s="60" t="s">
        <v>14</v>
      </c>
      <c r="D60" s="37">
        <v>92</v>
      </c>
      <c r="E60" s="38" t="s">
        <v>12</v>
      </c>
      <c r="F60" s="47"/>
      <c r="G60" s="47"/>
      <c r="H60" s="47"/>
      <c r="I60" s="49"/>
      <c r="J60" s="48"/>
      <c r="K60" s="49"/>
      <c r="L60" s="48"/>
      <c r="M60" s="49"/>
      <c r="N60" s="48">
        <v>0</v>
      </c>
      <c r="O60" s="49">
        <v>45</v>
      </c>
      <c r="P60" s="48">
        <v>45</v>
      </c>
      <c r="Q60" s="49">
        <v>0</v>
      </c>
      <c r="R60" s="48">
        <v>45</v>
      </c>
      <c r="S60" s="49">
        <v>0</v>
      </c>
      <c r="T60" s="48">
        <v>45</v>
      </c>
      <c r="U60" s="49">
        <v>0</v>
      </c>
      <c r="V60" s="48">
        <v>45</v>
      </c>
      <c r="W60" s="49">
        <v>0</v>
      </c>
      <c r="X60" s="48">
        <v>45</v>
      </c>
      <c r="Y60" s="48">
        <v>0</v>
      </c>
      <c r="Z60" s="47">
        <v>45</v>
      </c>
      <c r="AA60" s="48">
        <v>0</v>
      </c>
      <c r="AB60" s="47">
        <v>45</v>
      </c>
      <c r="AC60" s="48"/>
      <c r="AD60" s="47"/>
    </row>
    <row r="61" spans="1:30">
      <c r="A61" s="10">
        <v>138</v>
      </c>
      <c r="B61" s="45" t="s">
        <v>268</v>
      </c>
      <c r="C61" s="46" t="s">
        <v>269</v>
      </c>
      <c r="D61" s="37">
        <v>70</v>
      </c>
      <c r="E61" s="38" t="s">
        <v>137</v>
      </c>
      <c r="F61" s="47">
        <v>895</v>
      </c>
      <c r="G61" s="47">
        <v>65</v>
      </c>
      <c r="H61" s="47">
        <v>960</v>
      </c>
      <c r="I61" s="49">
        <v>55</v>
      </c>
      <c r="J61" s="48">
        <v>1015</v>
      </c>
      <c r="K61" s="49"/>
      <c r="L61" s="48">
        <v>1015</v>
      </c>
      <c r="M61" s="49"/>
      <c r="N61" s="48">
        <v>1015</v>
      </c>
      <c r="O61" s="49">
        <v>0</v>
      </c>
      <c r="P61" s="48">
        <v>1015</v>
      </c>
      <c r="Q61" s="49">
        <v>0</v>
      </c>
      <c r="R61" s="48">
        <v>1015</v>
      </c>
      <c r="S61" s="49">
        <v>0</v>
      </c>
      <c r="T61" s="48">
        <v>1015</v>
      </c>
      <c r="U61" s="49">
        <v>0</v>
      </c>
      <c r="V61" s="48">
        <v>1015</v>
      </c>
      <c r="W61" s="49">
        <v>0</v>
      </c>
      <c r="X61" s="48">
        <v>1015</v>
      </c>
      <c r="Y61" s="48">
        <v>0</v>
      </c>
      <c r="Z61" s="47">
        <v>1015</v>
      </c>
      <c r="AA61" s="48">
        <v>0</v>
      </c>
      <c r="AB61" s="47">
        <v>1015</v>
      </c>
      <c r="AC61" s="48"/>
      <c r="AD61" s="47"/>
    </row>
    <row r="62" spans="1:30">
      <c r="A62" s="10">
        <v>292</v>
      </c>
      <c r="B62" s="45" t="s">
        <v>358</v>
      </c>
      <c r="C62" s="46" t="s">
        <v>313</v>
      </c>
      <c r="D62" s="37">
        <v>93</v>
      </c>
      <c r="E62" s="38" t="s">
        <v>43</v>
      </c>
      <c r="F62" s="47"/>
      <c r="G62" s="47"/>
      <c r="H62" s="47"/>
      <c r="I62" s="49"/>
      <c r="J62" s="48"/>
      <c r="K62" s="49"/>
      <c r="L62" s="48"/>
      <c r="M62" s="49"/>
      <c r="N62" s="48">
        <v>0</v>
      </c>
      <c r="O62" s="49">
        <v>70</v>
      </c>
      <c r="P62" s="48">
        <f>SUM(N62:O62)</f>
        <v>70</v>
      </c>
      <c r="Q62" s="49">
        <v>80</v>
      </c>
      <c r="R62" s="48">
        <f>SUM(P62:Q62)</f>
        <v>150</v>
      </c>
      <c r="S62" s="49">
        <v>85</v>
      </c>
      <c r="T62" s="48">
        <v>235</v>
      </c>
      <c r="U62" s="49">
        <v>0</v>
      </c>
      <c r="V62" s="48">
        <v>235</v>
      </c>
      <c r="W62" s="49">
        <v>0</v>
      </c>
      <c r="X62" s="48">
        <v>235</v>
      </c>
      <c r="Y62" s="48">
        <v>0</v>
      </c>
      <c r="Z62" s="47">
        <f>SUM(X62:Y62)</f>
        <v>235</v>
      </c>
      <c r="AA62" s="48">
        <v>0</v>
      </c>
      <c r="AB62" s="47">
        <f>SUM(Z62:AA62)</f>
        <v>235</v>
      </c>
      <c r="AC62" s="48">
        <v>0</v>
      </c>
      <c r="AD62" s="47">
        <f>SUM(AB62:AC62)</f>
        <v>235</v>
      </c>
    </row>
    <row r="63" spans="1:30">
      <c r="A63" s="10">
        <v>143</v>
      </c>
      <c r="B63" s="45" t="s">
        <v>271</v>
      </c>
      <c r="C63" s="46" t="s">
        <v>272</v>
      </c>
      <c r="D63" s="37">
        <v>90</v>
      </c>
      <c r="E63" s="38" t="s">
        <v>12</v>
      </c>
      <c r="F63" s="47"/>
      <c r="G63" s="47"/>
      <c r="H63" s="47">
        <v>0</v>
      </c>
      <c r="I63" s="49">
        <v>75</v>
      </c>
      <c r="J63" s="48">
        <v>75</v>
      </c>
      <c r="K63" s="49">
        <v>45</v>
      </c>
      <c r="L63" s="48">
        <v>120</v>
      </c>
      <c r="M63" s="49"/>
      <c r="N63" s="48">
        <v>120</v>
      </c>
      <c r="O63" s="49">
        <v>0</v>
      </c>
      <c r="P63" s="48">
        <v>120</v>
      </c>
      <c r="Q63" s="49">
        <v>0</v>
      </c>
      <c r="R63" s="48">
        <v>120</v>
      </c>
      <c r="S63" s="49">
        <v>0</v>
      </c>
      <c r="T63" s="48">
        <v>120</v>
      </c>
      <c r="U63" s="49">
        <v>0</v>
      </c>
      <c r="V63" s="48">
        <v>120</v>
      </c>
      <c r="W63" s="49">
        <v>0</v>
      </c>
      <c r="X63" s="48">
        <v>120</v>
      </c>
      <c r="Y63" s="48">
        <v>0</v>
      </c>
      <c r="Z63" s="47">
        <v>120</v>
      </c>
      <c r="AA63" s="48">
        <v>0</v>
      </c>
      <c r="AB63" s="47">
        <v>120</v>
      </c>
      <c r="AC63" s="48"/>
      <c r="AD63" s="47"/>
    </row>
    <row r="64" spans="1:30">
      <c r="A64" s="10">
        <v>144</v>
      </c>
      <c r="B64" s="45" t="s">
        <v>273</v>
      </c>
      <c r="C64" s="46" t="s">
        <v>272</v>
      </c>
      <c r="D64" s="37">
        <v>89</v>
      </c>
      <c r="E64" s="38" t="s">
        <v>12</v>
      </c>
      <c r="F64" s="47">
        <v>145</v>
      </c>
      <c r="G64" s="47">
        <v>80</v>
      </c>
      <c r="H64" s="47">
        <v>225</v>
      </c>
      <c r="I64" s="47">
        <v>100</v>
      </c>
      <c r="J64" s="48">
        <v>325</v>
      </c>
      <c r="K64" s="47">
        <v>100</v>
      </c>
      <c r="L64" s="48">
        <v>425</v>
      </c>
      <c r="M64" s="47"/>
      <c r="N64" s="48">
        <v>425</v>
      </c>
      <c r="O64" s="49">
        <v>0</v>
      </c>
      <c r="P64" s="48">
        <v>425</v>
      </c>
      <c r="Q64" s="49">
        <v>0</v>
      </c>
      <c r="R64" s="48">
        <v>425</v>
      </c>
      <c r="S64" s="49">
        <v>0</v>
      </c>
      <c r="T64" s="48">
        <v>425</v>
      </c>
      <c r="U64" s="49">
        <v>0</v>
      </c>
      <c r="V64" s="48">
        <v>425</v>
      </c>
      <c r="W64" s="49">
        <v>0</v>
      </c>
      <c r="X64" s="48">
        <v>425</v>
      </c>
      <c r="Y64" s="48">
        <v>0</v>
      </c>
      <c r="Z64" s="47">
        <v>425</v>
      </c>
      <c r="AA64" s="48">
        <v>0</v>
      </c>
      <c r="AB64" s="47">
        <v>425</v>
      </c>
      <c r="AC64" s="48"/>
      <c r="AD64" s="47"/>
    </row>
    <row r="65" spans="1:30">
      <c r="A65" s="10">
        <v>146</v>
      </c>
      <c r="B65" s="45" t="s">
        <v>183</v>
      </c>
      <c r="C65" s="46" t="s">
        <v>184</v>
      </c>
      <c r="D65" s="37">
        <v>92</v>
      </c>
      <c r="E65" s="38" t="s">
        <v>12</v>
      </c>
      <c r="F65" s="47"/>
      <c r="G65" s="47"/>
      <c r="H65" s="47"/>
      <c r="I65" s="49"/>
      <c r="J65" s="48"/>
      <c r="K65" s="49"/>
      <c r="L65" s="48">
        <v>0</v>
      </c>
      <c r="M65" s="49">
        <v>45</v>
      </c>
      <c r="N65" s="48">
        <v>45</v>
      </c>
      <c r="O65" s="49">
        <v>85</v>
      </c>
      <c r="P65" s="48">
        <v>130</v>
      </c>
      <c r="Q65" s="49">
        <v>0</v>
      </c>
      <c r="R65" s="48">
        <v>130</v>
      </c>
      <c r="S65" s="49">
        <v>0</v>
      </c>
      <c r="T65" s="48">
        <v>130</v>
      </c>
      <c r="U65" s="49">
        <v>0</v>
      </c>
      <c r="V65" s="48">
        <v>130</v>
      </c>
      <c r="W65" s="49">
        <v>0</v>
      </c>
      <c r="X65" s="48">
        <v>130</v>
      </c>
      <c r="Y65" s="48">
        <v>0</v>
      </c>
      <c r="Z65" s="47">
        <v>130</v>
      </c>
      <c r="AA65" s="48">
        <v>0</v>
      </c>
      <c r="AB65" s="47">
        <v>130</v>
      </c>
      <c r="AC65" s="48"/>
      <c r="AD65" s="47"/>
    </row>
    <row r="66" spans="1:30">
      <c r="A66" s="10">
        <v>147</v>
      </c>
      <c r="B66" s="45" t="s">
        <v>170</v>
      </c>
      <c r="C66" s="46" t="s">
        <v>169</v>
      </c>
      <c r="D66" s="37">
        <v>66</v>
      </c>
      <c r="E66" s="38" t="s">
        <v>43</v>
      </c>
      <c r="F66" s="47">
        <v>65</v>
      </c>
      <c r="G66" s="47">
        <v>75</v>
      </c>
      <c r="H66" s="47">
        <v>140</v>
      </c>
      <c r="I66" s="49">
        <v>70</v>
      </c>
      <c r="J66" s="48">
        <v>210</v>
      </c>
      <c r="K66" s="49"/>
      <c r="L66" s="48">
        <v>210</v>
      </c>
      <c r="M66" s="49">
        <v>70</v>
      </c>
      <c r="N66" s="48">
        <v>280</v>
      </c>
      <c r="O66" s="49">
        <v>0</v>
      </c>
      <c r="P66" s="48">
        <v>280</v>
      </c>
      <c r="Q66" s="49">
        <v>0</v>
      </c>
      <c r="R66" s="48">
        <v>280</v>
      </c>
      <c r="S66" s="49">
        <v>0</v>
      </c>
      <c r="T66" s="48">
        <v>280</v>
      </c>
      <c r="U66" s="49">
        <v>0</v>
      </c>
      <c r="V66" s="48">
        <v>280</v>
      </c>
      <c r="W66" s="49">
        <v>0</v>
      </c>
      <c r="X66" s="48">
        <v>280</v>
      </c>
      <c r="Y66" s="48">
        <v>0</v>
      </c>
      <c r="Z66" s="47">
        <v>280</v>
      </c>
      <c r="AA66" s="48">
        <v>0</v>
      </c>
      <c r="AB66" s="47">
        <v>280</v>
      </c>
      <c r="AC66" s="48"/>
      <c r="AD66" s="47"/>
    </row>
    <row r="67" spans="1:30">
      <c r="A67" s="10">
        <v>148</v>
      </c>
      <c r="B67" s="45" t="s">
        <v>275</v>
      </c>
      <c r="C67" s="46" t="s">
        <v>276</v>
      </c>
      <c r="D67" s="37">
        <v>40</v>
      </c>
      <c r="E67" s="38" t="s">
        <v>12</v>
      </c>
      <c r="F67" s="47">
        <v>2390</v>
      </c>
      <c r="G67" s="47">
        <v>50</v>
      </c>
      <c r="H67" s="47">
        <v>2440</v>
      </c>
      <c r="I67" s="49">
        <v>75</v>
      </c>
      <c r="J67" s="48">
        <v>2515</v>
      </c>
      <c r="K67" s="49"/>
      <c r="L67" s="48">
        <v>2515</v>
      </c>
      <c r="M67" s="49"/>
      <c r="N67" s="48">
        <v>2515</v>
      </c>
      <c r="O67" s="49">
        <v>0</v>
      </c>
      <c r="P67" s="48">
        <v>2515</v>
      </c>
      <c r="Q67" s="49">
        <v>0</v>
      </c>
      <c r="R67" s="48">
        <v>2515</v>
      </c>
      <c r="S67" s="49">
        <v>0</v>
      </c>
      <c r="T67" s="48">
        <v>2515</v>
      </c>
      <c r="U67" s="49">
        <v>0</v>
      </c>
      <c r="V67" s="48">
        <v>2515</v>
      </c>
      <c r="W67" s="49">
        <v>0</v>
      </c>
      <c r="X67" s="48">
        <v>2515</v>
      </c>
      <c r="Y67" s="48">
        <v>0</v>
      </c>
      <c r="Z67" s="47">
        <v>2515</v>
      </c>
      <c r="AA67" s="48">
        <v>0</v>
      </c>
      <c r="AB67" s="47">
        <v>2515</v>
      </c>
      <c r="AC67" s="48"/>
      <c r="AD67" s="47"/>
    </row>
    <row r="68" spans="1:30">
      <c r="A68" s="10">
        <v>149</v>
      </c>
      <c r="B68" s="45" t="s">
        <v>39</v>
      </c>
      <c r="C68" s="46" t="s">
        <v>40</v>
      </c>
      <c r="D68" s="37">
        <v>81</v>
      </c>
      <c r="E68" s="38" t="s">
        <v>30</v>
      </c>
      <c r="F68" s="47">
        <v>435</v>
      </c>
      <c r="G68" s="47">
        <v>80</v>
      </c>
      <c r="H68" s="47">
        <v>515</v>
      </c>
      <c r="I68" s="49">
        <v>70</v>
      </c>
      <c r="J68" s="48">
        <v>585</v>
      </c>
      <c r="K68" s="49">
        <v>75</v>
      </c>
      <c r="L68" s="48">
        <v>660</v>
      </c>
      <c r="M68" s="49">
        <v>75</v>
      </c>
      <c r="N68" s="48">
        <v>735</v>
      </c>
      <c r="O68" s="49">
        <v>0</v>
      </c>
      <c r="P68" s="48">
        <v>735</v>
      </c>
      <c r="Q68" s="49">
        <v>70</v>
      </c>
      <c r="R68" s="48">
        <v>805</v>
      </c>
      <c r="S68" s="49">
        <v>0</v>
      </c>
      <c r="T68" s="48">
        <v>805</v>
      </c>
      <c r="U68" s="49">
        <v>0</v>
      </c>
      <c r="V68" s="48">
        <v>805</v>
      </c>
      <c r="W68" s="49">
        <v>0</v>
      </c>
      <c r="X68" s="48">
        <v>805</v>
      </c>
      <c r="Y68" s="48">
        <v>0</v>
      </c>
      <c r="Z68" s="47">
        <v>805</v>
      </c>
      <c r="AA68" s="48">
        <v>0</v>
      </c>
      <c r="AB68" s="47">
        <v>805</v>
      </c>
      <c r="AC68" s="48"/>
      <c r="AD68" s="47"/>
    </row>
    <row r="69" spans="1:30">
      <c r="A69" s="10">
        <v>151</v>
      </c>
      <c r="B69" s="45" t="s">
        <v>277</v>
      </c>
      <c r="C69" s="60" t="s">
        <v>383</v>
      </c>
      <c r="D69" s="37">
        <v>48</v>
      </c>
      <c r="E69" s="38" t="s">
        <v>12</v>
      </c>
      <c r="F69" s="47">
        <v>2500</v>
      </c>
      <c r="G69" s="47">
        <v>70</v>
      </c>
      <c r="H69" s="47">
        <v>2570</v>
      </c>
      <c r="I69" s="49"/>
      <c r="J69" s="48">
        <v>2570</v>
      </c>
      <c r="K69" s="49">
        <v>70</v>
      </c>
      <c r="L69" s="48">
        <v>2640</v>
      </c>
      <c r="M69" s="49"/>
      <c r="N69" s="48">
        <v>2640</v>
      </c>
      <c r="O69" s="49">
        <v>0</v>
      </c>
      <c r="P69" s="48">
        <v>2640</v>
      </c>
      <c r="Q69" s="49">
        <v>65</v>
      </c>
      <c r="R69" s="48">
        <v>2705</v>
      </c>
      <c r="S69" s="49">
        <v>0</v>
      </c>
      <c r="T69" s="48">
        <v>2705</v>
      </c>
      <c r="U69" s="49">
        <v>0</v>
      </c>
      <c r="V69" s="48">
        <v>2705</v>
      </c>
      <c r="W69" s="49">
        <v>0</v>
      </c>
      <c r="X69" s="48">
        <v>2705</v>
      </c>
      <c r="Y69" s="48">
        <v>0</v>
      </c>
      <c r="Z69" s="47">
        <v>2705</v>
      </c>
      <c r="AA69" s="48">
        <v>0</v>
      </c>
      <c r="AB69" s="47">
        <v>2705</v>
      </c>
      <c r="AC69" s="48"/>
      <c r="AD69" s="47"/>
    </row>
    <row r="70" spans="1:30">
      <c r="A70" s="10">
        <v>152</v>
      </c>
      <c r="B70" s="45" t="s">
        <v>278</v>
      </c>
      <c r="C70" s="46" t="s">
        <v>279</v>
      </c>
      <c r="D70" s="37">
        <v>56</v>
      </c>
      <c r="E70" s="38" t="s">
        <v>137</v>
      </c>
      <c r="F70" s="47">
        <v>2500</v>
      </c>
      <c r="G70" s="47">
        <v>75</v>
      </c>
      <c r="H70" s="47">
        <v>2575</v>
      </c>
      <c r="I70" s="49">
        <v>70</v>
      </c>
      <c r="J70" s="48">
        <v>2645</v>
      </c>
      <c r="K70" s="49">
        <v>70</v>
      </c>
      <c r="L70" s="48">
        <v>2715</v>
      </c>
      <c r="M70" s="49"/>
      <c r="N70" s="48">
        <v>2715</v>
      </c>
      <c r="O70" s="49">
        <v>0</v>
      </c>
      <c r="P70" s="48">
        <v>2715</v>
      </c>
      <c r="Q70" s="49">
        <v>0</v>
      </c>
      <c r="R70" s="48">
        <v>2715</v>
      </c>
      <c r="S70" s="49">
        <v>0</v>
      </c>
      <c r="T70" s="48">
        <v>2715</v>
      </c>
      <c r="U70" s="49">
        <v>0</v>
      </c>
      <c r="V70" s="48">
        <v>2715</v>
      </c>
      <c r="W70" s="49">
        <v>0</v>
      </c>
      <c r="X70" s="48">
        <v>2715</v>
      </c>
      <c r="Y70" s="48">
        <v>0</v>
      </c>
      <c r="Z70" s="47">
        <v>2715</v>
      </c>
      <c r="AA70" s="48">
        <v>0</v>
      </c>
      <c r="AB70" s="47">
        <v>2715</v>
      </c>
      <c r="AC70" s="48"/>
      <c r="AD70" s="47"/>
    </row>
    <row r="71" spans="1:30">
      <c r="A71" s="10">
        <v>157</v>
      </c>
      <c r="B71" s="45" t="s">
        <v>80</v>
      </c>
      <c r="C71" s="46" t="s">
        <v>79</v>
      </c>
      <c r="D71" s="37">
        <v>90</v>
      </c>
      <c r="E71" s="38" t="s">
        <v>12</v>
      </c>
      <c r="F71" s="47"/>
      <c r="G71" s="47"/>
      <c r="H71" s="47"/>
      <c r="I71" s="49"/>
      <c r="J71" s="48"/>
      <c r="K71" s="49">
        <v>20</v>
      </c>
      <c r="L71" s="48">
        <f>SUM(J71:K71)</f>
        <v>20</v>
      </c>
      <c r="M71" s="49">
        <v>70</v>
      </c>
      <c r="N71" s="48">
        <f>SUM(L71:M71)</f>
        <v>90</v>
      </c>
      <c r="O71" s="49">
        <v>0</v>
      </c>
      <c r="P71" s="48">
        <f>SUM(N71:O71)</f>
        <v>90</v>
      </c>
      <c r="Q71" s="49">
        <v>0</v>
      </c>
      <c r="R71" s="48">
        <f>SUM(P71:Q71)</f>
        <v>90</v>
      </c>
      <c r="S71" s="49">
        <v>80</v>
      </c>
      <c r="T71" s="48">
        <v>170</v>
      </c>
      <c r="U71" s="49">
        <v>0</v>
      </c>
      <c r="V71" s="48">
        <v>170</v>
      </c>
      <c r="W71" s="49">
        <v>0</v>
      </c>
      <c r="X71" s="48">
        <v>170</v>
      </c>
      <c r="Y71" s="48">
        <v>0</v>
      </c>
      <c r="Z71" s="47">
        <f>SUM(X71:Y71)</f>
        <v>170</v>
      </c>
      <c r="AA71" s="48">
        <v>0</v>
      </c>
      <c r="AB71" s="47">
        <f>SUM(Z71:AA71)</f>
        <v>170</v>
      </c>
      <c r="AC71" s="48">
        <v>0</v>
      </c>
      <c r="AD71" s="47">
        <f>SUM(AB71:AC71)</f>
        <v>170</v>
      </c>
    </row>
    <row r="72" spans="1:30">
      <c r="A72" s="10">
        <v>162</v>
      </c>
      <c r="B72" s="45" t="s">
        <v>282</v>
      </c>
      <c r="C72" s="46" t="s">
        <v>50</v>
      </c>
      <c r="D72" s="37">
        <v>63</v>
      </c>
      <c r="E72" s="38" t="s">
        <v>43</v>
      </c>
      <c r="F72" s="47">
        <v>1660</v>
      </c>
      <c r="G72" s="47">
        <v>85</v>
      </c>
      <c r="H72" s="47">
        <v>1745</v>
      </c>
      <c r="I72" s="49">
        <v>95</v>
      </c>
      <c r="J72" s="48">
        <v>1840</v>
      </c>
      <c r="K72" s="49">
        <v>85</v>
      </c>
      <c r="L72" s="48">
        <v>1925</v>
      </c>
      <c r="M72" s="49"/>
      <c r="N72" s="48">
        <v>1925</v>
      </c>
      <c r="O72" s="49">
        <v>0</v>
      </c>
      <c r="P72" s="48">
        <v>1925</v>
      </c>
      <c r="Q72" s="49">
        <v>0</v>
      </c>
      <c r="R72" s="48">
        <v>1925</v>
      </c>
      <c r="S72" s="49">
        <v>0</v>
      </c>
      <c r="T72" s="48">
        <v>1925</v>
      </c>
      <c r="U72" s="49">
        <v>0</v>
      </c>
      <c r="V72" s="48">
        <v>1925</v>
      </c>
      <c r="W72" s="49">
        <v>0</v>
      </c>
      <c r="X72" s="48">
        <v>1925</v>
      </c>
      <c r="Y72" s="48">
        <v>0</v>
      </c>
      <c r="Z72" s="47">
        <v>1925</v>
      </c>
      <c r="AA72" s="48">
        <v>0</v>
      </c>
      <c r="AB72" s="47">
        <v>1925</v>
      </c>
      <c r="AC72" s="48"/>
      <c r="AD72" s="47"/>
    </row>
    <row r="73" spans="1:30">
      <c r="A73" s="10">
        <v>295</v>
      </c>
      <c r="B73" s="55" t="s">
        <v>365</v>
      </c>
      <c r="C73" s="60" t="s">
        <v>40</v>
      </c>
      <c r="D73" s="37">
        <v>91</v>
      </c>
      <c r="E73" s="38" t="s">
        <v>30</v>
      </c>
      <c r="F73" s="47"/>
      <c r="G73" s="47"/>
      <c r="H73" s="47"/>
      <c r="I73" s="47"/>
      <c r="J73" s="48"/>
      <c r="K73" s="47"/>
      <c r="L73" s="48"/>
      <c r="M73" s="47"/>
      <c r="N73" s="48">
        <v>0</v>
      </c>
      <c r="O73" s="49">
        <v>70</v>
      </c>
      <c r="P73" s="48">
        <v>70</v>
      </c>
      <c r="Q73" s="49">
        <v>55</v>
      </c>
      <c r="R73" s="48">
        <v>125</v>
      </c>
      <c r="S73" s="49">
        <v>0</v>
      </c>
      <c r="T73" s="48">
        <v>125</v>
      </c>
      <c r="U73" s="49">
        <v>0</v>
      </c>
      <c r="V73" s="48">
        <v>125</v>
      </c>
      <c r="W73" s="49">
        <v>0</v>
      </c>
      <c r="X73" s="48">
        <v>125</v>
      </c>
      <c r="Y73" s="48">
        <v>0</v>
      </c>
      <c r="Z73" s="47">
        <v>125</v>
      </c>
      <c r="AA73" s="48">
        <v>0</v>
      </c>
      <c r="AB73" s="47">
        <v>125</v>
      </c>
      <c r="AC73" s="48"/>
      <c r="AD73" s="47"/>
    </row>
    <row r="74" spans="1:30">
      <c r="A74" s="10">
        <v>170</v>
      </c>
      <c r="B74" s="45" t="s">
        <v>286</v>
      </c>
      <c r="C74" s="46" t="s">
        <v>50</v>
      </c>
      <c r="D74" s="37">
        <v>85</v>
      </c>
      <c r="E74" s="38" t="s">
        <v>43</v>
      </c>
      <c r="F74" s="47">
        <v>0</v>
      </c>
      <c r="G74" s="47">
        <v>70</v>
      </c>
      <c r="H74" s="47">
        <v>70</v>
      </c>
      <c r="I74" s="47">
        <v>65</v>
      </c>
      <c r="J74" s="48">
        <v>135</v>
      </c>
      <c r="K74" s="47"/>
      <c r="L74" s="48">
        <v>135</v>
      </c>
      <c r="M74" s="47"/>
      <c r="N74" s="48">
        <v>135</v>
      </c>
      <c r="O74" s="49">
        <v>0</v>
      </c>
      <c r="P74" s="48">
        <v>135</v>
      </c>
      <c r="Q74" s="49">
        <v>0</v>
      </c>
      <c r="R74" s="48">
        <v>135</v>
      </c>
      <c r="S74" s="49">
        <v>0</v>
      </c>
      <c r="T74" s="48">
        <v>135</v>
      </c>
      <c r="U74" s="49">
        <v>0</v>
      </c>
      <c r="V74" s="48">
        <v>135</v>
      </c>
      <c r="W74" s="49">
        <v>0</v>
      </c>
      <c r="X74" s="48">
        <v>135</v>
      </c>
      <c r="Y74" s="48">
        <v>0</v>
      </c>
      <c r="Z74" s="47">
        <v>135</v>
      </c>
      <c r="AA74" s="48">
        <v>0</v>
      </c>
      <c r="AB74" s="47">
        <v>135</v>
      </c>
      <c r="AC74" s="48"/>
      <c r="AD74" s="47"/>
    </row>
    <row r="75" spans="1:30">
      <c r="A75" s="10">
        <v>181</v>
      </c>
      <c r="B75" s="45" t="s">
        <v>288</v>
      </c>
      <c r="C75" s="46" t="s">
        <v>245</v>
      </c>
      <c r="D75" s="37">
        <v>89</v>
      </c>
      <c r="E75" s="38"/>
      <c r="F75" s="47"/>
      <c r="G75" s="47"/>
      <c r="H75" s="47">
        <v>0</v>
      </c>
      <c r="I75" s="47">
        <v>80</v>
      </c>
      <c r="J75" s="48">
        <v>80</v>
      </c>
      <c r="K75" s="47"/>
      <c r="L75" s="48">
        <v>80</v>
      </c>
      <c r="M75" s="47"/>
      <c r="N75" s="48">
        <v>80</v>
      </c>
      <c r="O75" s="49">
        <v>0</v>
      </c>
      <c r="P75" s="48">
        <v>80</v>
      </c>
      <c r="Q75" s="49">
        <v>0</v>
      </c>
      <c r="R75" s="48">
        <v>80</v>
      </c>
      <c r="S75" s="49">
        <v>0</v>
      </c>
      <c r="T75" s="48">
        <v>80</v>
      </c>
      <c r="U75" s="49">
        <v>0</v>
      </c>
      <c r="V75" s="48">
        <v>80</v>
      </c>
      <c r="W75" s="49">
        <v>0</v>
      </c>
      <c r="X75" s="48">
        <v>80</v>
      </c>
      <c r="Y75" s="48">
        <v>0</v>
      </c>
      <c r="Z75" s="47">
        <v>80</v>
      </c>
      <c r="AA75" s="48">
        <v>0</v>
      </c>
      <c r="AB75" s="47">
        <v>80</v>
      </c>
      <c r="AC75" s="48"/>
      <c r="AD75" s="47"/>
    </row>
    <row r="76" spans="1:30">
      <c r="A76" s="10">
        <v>308</v>
      </c>
      <c r="B76" s="55" t="s">
        <v>389</v>
      </c>
      <c r="C76" s="46" t="s">
        <v>390</v>
      </c>
      <c r="D76" s="37">
        <v>91</v>
      </c>
      <c r="E76" s="38" t="s">
        <v>7</v>
      </c>
      <c r="F76" s="47"/>
      <c r="G76" s="47"/>
      <c r="H76" s="47"/>
      <c r="I76" s="49"/>
      <c r="J76" s="48"/>
      <c r="K76" s="49"/>
      <c r="L76" s="48"/>
      <c r="M76" s="49"/>
      <c r="N76" s="48"/>
      <c r="O76" s="49"/>
      <c r="P76" s="48"/>
      <c r="Q76" s="49"/>
      <c r="R76" s="48">
        <v>0</v>
      </c>
      <c r="S76" s="49">
        <v>75</v>
      </c>
      <c r="T76" s="48">
        <v>75</v>
      </c>
      <c r="U76" s="49">
        <v>0</v>
      </c>
      <c r="V76" s="48">
        <v>75</v>
      </c>
      <c r="W76" s="49">
        <v>0</v>
      </c>
      <c r="X76" s="48">
        <v>75</v>
      </c>
      <c r="Y76" s="48">
        <v>0</v>
      </c>
      <c r="Z76" s="47">
        <f>SUM(X76:Y76)</f>
        <v>75</v>
      </c>
      <c r="AA76" s="48">
        <v>0</v>
      </c>
      <c r="AB76" s="47">
        <f>SUM(Z76:AA76)</f>
        <v>75</v>
      </c>
      <c r="AC76" s="48">
        <v>0</v>
      </c>
      <c r="AD76" s="47">
        <f>SUM(AB76:AC76)</f>
        <v>75</v>
      </c>
    </row>
    <row r="77" spans="1:30">
      <c r="A77" s="10">
        <v>184</v>
      </c>
      <c r="B77" s="45" t="s">
        <v>289</v>
      </c>
      <c r="C77" s="46" t="s">
        <v>50</v>
      </c>
      <c r="D77" s="37">
        <v>77</v>
      </c>
      <c r="E77" s="38" t="s">
        <v>43</v>
      </c>
      <c r="F77" s="47">
        <v>305</v>
      </c>
      <c r="G77" s="47">
        <v>95</v>
      </c>
      <c r="H77" s="47">
        <v>400</v>
      </c>
      <c r="I77" s="49">
        <v>80</v>
      </c>
      <c r="J77" s="48">
        <v>480</v>
      </c>
      <c r="K77" s="49"/>
      <c r="L77" s="48">
        <v>480</v>
      </c>
      <c r="M77" s="49"/>
      <c r="N77" s="48">
        <v>480</v>
      </c>
      <c r="O77" s="49">
        <v>0</v>
      </c>
      <c r="P77" s="48">
        <v>480</v>
      </c>
      <c r="Q77" s="49">
        <v>0</v>
      </c>
      <c r="R77" s="48">
        <v>480</v>
      </c>
      <c r="S77" s="49">
        <v>0</v>
      </c>
      <c r="T77" s="48">
        <v>480</v>
      </c>
      <c r="U77" s="49">
        <v>0</v>
      </c>
      <c r="V77" s="48">
        <v>480</v>
      </c>
      <c r="W77" s="49">
        <v>0</v>
      </c>
      <c r="X77" s="48">
        <v>480</v>
      </c>
      <c r="Y77" s="48">
        <v>0</v>
      </c>
      <c r="Z77" s="47">
        <v>480</v>
      </c>
      <c r="AA77" s="48">
        <v>0</v>
      </c>
      <c r="AB77" s="47">
        <v>480</v>
      </c>
      <c r="AC77" s="48"/>
      <c r="AD77" s="47"/>
    </row>
    <row r="78" spans="1:30">
      <c r="A78" s="10">
        <v>185</v>
      </c>
      <c r="B78" s="45" t="s">
        <v>53</v>
      </c>
      <c r="C78" s="46" t="s">
        <v>54</v>
      </c>
      <c r="D78" s="37">
        <v>52</v>
      </c>
      <c r="E78" s="38" t="s">
        <v>43</v>
      </c>
      <c r="F78" s="47">
        <v>1875</v>
      </c>
      <c r="G78" s="47">
        <v>100</v>
      </c>
      <c r="H78" s="47">
        <f>SUM(F78:G78)</f>
        <v>1975</v>
      </c>
      <c r="I78" s="49">
        <v>100</v>
      </c>
      <c r="J78" s="48">
        <f>SUM(H78:I78)</f>
        <v>2075</v>
      </c>
      <c r="K78" s="49">
        <v>95</v>
      </c>
      <c r="L78" s="48">
        <f>SUM(J78:K78)</f>
        <v>2170</v>
      </c>
      <c r="M78" s="49">
        <v>85</v>
      </c>
      <c r="N78" s="48">
        <f>SUM(L78:M78)</f>
        <v>2255</v>
      </c>
      <c r="O78" s="49">
        <v>85</v>
      </c>
      <c r="P78" s="48">
        <f>SUM(N78:O78)</f>
        <v>2340</v>
      </c>
      <c r="Q78" s="49">
        <v>90</v>
      </c>
      <c r="R78" s="48">
        <f>SUM(P78:Q78)</f>
        <v>2430</v>
      </c>
      <c r="S78" s="49">
        <v>100</v>
      </c>
      <c r="T78" s="48">
        <v>2530</v>
      </c>
      <c r="U78" s="49">
        <v>0</v>
      </c>
      <c r="V78" s="48">
        <v>2530</v>
      </c>
      <c r="W78" s="49">
        <v>0</v>
      </c>
      <c r="X78" s="48">
        <v>2530</v>
      </c>
      <c r="Y78" s="48">
        <v>0</v>
      </c>
      <c r="Z78" s="47">
        <f>SUM(X78:Y78)</f>
        <v>2530</v>
      </c>
      <c r="AA78" s="48">
        <v>0</v>
      </c>
      <c r="AB78" s="47">
        <f>SUM(Z78:AA78)</f>
        <v>2530</v>
      </c>
      <c r="AC78" s="48">
        <v>0</v>
      </c>
      <c r="AD78" s="47">
        <f>SUM(AB78:AC78)</f>
        <v>2530</v>
      </c>
    </row>
    <row r="79" spans="1:30">
      <c r="A79" s="10">
        <v>188</v>
      </c>
      <c r="B79" s="45" t="s">
        <v>291</v>
      </c>
      <c r="C79" s="46" t="s">
        <v>52</v>
      </c>
      <c r="D79" s="37">
        <v>87</v>
      </c>
      <c r="E79" s="38"/>
      <c r="F79" s="47">
        <v>190</v>
      </c>
      <c r="G79" s="47">
        <v>85</v>
      </c>
      <c r="H79" s="47">
        <v>275</v>
      </c>
      <c r="I79" s="49"/>
      <c r="J79" s="48">
        <v>275</v>
      </c>
      <c r="K79" s="49"/>
      <c r="L79" s="48">
        <v>275</v>
      </c>
      <c r="M79" s="49"/>
      <c r="N79" s="48">
        <v>275</v>
      </c>
      <c r="O79" s="49">
        <v>0</v>
      </c>
      <c r="P79" s="48">
        <v>275</v>
      </c>
      <c r="Q79" s="49">
        <v>0</v>
      </c>
      <c r="R79" s="48">
        <v>275</v>
      </c>
      <c r="S79" s="49">
        <v>0</v>
      </c>
      <c r="T79" s="48">
        <v>275</v>
      </c>
      <c r="U79" s="49">
        <v>0</v>
      </c>
      <c r="V79" s="48">
        <v>275</v>
      </c>
      <c r="W79" s="49">
        <v>0</v>
      </c>
      <c r="X79" s="48">
        <v>275</v>
      </c>
      <c r="Y79" s="48">
        <v>0</v>
      </c>
      <c r="Z79" s="47">
        <v>275</v>
      </c>
      <c r="AA79" s="48">
        <v>0</v>
      </c>
      <c r="AB79" s="47">
        <v>275</v>
      </c>
      <c r="AC79" s="48"/>
      <c r="AD79" s="47">
        <f t="shared" si="1"/>
        <v>275</v>
      </c>
    </row>
    <row r="80" spans="1:30">
      <c r="A80" s="10">
        <v>194</v>
      </c>
      <c r="B80" s="45" t="s">
        <v>292</v>
      </c>
      <c r="C80" s="46" t="s">
        <v>293</v>
      </c>
      <c r="D80" s="37">
        <v>57</v>
      </c>
      <c r="E80" s="38"/>
      <c r="F80" s="47"/>
      <c r="G80" s="47"/>
      <c r="H80" s="47">
        <v>0</v>
      </c>
      <c r="I80" s="49">
        <v>35</v>
      </c>
      <c r="J80" s="48">
        <v>35</v>
      </c>
      <c r="K80" s="49"/>
      <c r="L80" s="48">
        <v>35</v>
      </c>
      <c r="M80" s="49"/>
      <c r="N80" s="48">
        <v>35</v>
      </c>
      <c r="O80" s="49">
        <v>0</v>
      </c>
      <c r="P80" s="48">
        <v>35</v>
      </c>
      <c r="Q80" s="49">
        <v>0</v>
      </c>
      <c r="R80" s="48">
        <v>35</v>
      </c>
      <c r="S80" s="49">
        <v>0</v>
      </c>
      <c r="T80" s="48">
        <v>35</v>
      </c>
      <c r="U80" s="49">
        <v>0</v>
      </c>
      <c r="V80" s="48">
        <v>35</v>
      </c>
      <c r="W80" s="49">
        <v>0</v>
      </c>
      <c r="X80" s="48">
        <v>35</v>
      </c>
      <c r="Y80" s="48">
        <v>0</v>
      </c>
      <c r="Z80" s="47">
        <v>35</v>
      </c>
      <c r="AA80" s="48">
        <v>0</v>
      </c>
      <c r="AB80" s="47">
        <v>35</v>
      </c>
      <c r="AC80" s="48"/>
      <c r="AD80" s="47">
        <f t="shared" si="1"/>
        <v>35</v>
      </c>
    </row>
    <row r="81" spans="1:30">
      <c r="A81" s="10">
        <v>196</v>
      </c>
      <c r="B81" s="45" t="s">
        <v>294</v>
      </c>
      <c r="C81" s="46" t="s">
        <v>295</v>
      </c>
      <c r="D81" s="37">
        <v>84</v>
      </c>
      <c r="E81" s="38"/>
      <c r="F81" s="47">
        <v>100</v>
      </c>
      <c r="G81" s="47">
        <v>80</v>
      </c>
      <c r="H81" s="47">
        <v>180</v>
      </c>
      <c r="I81" s="47">
        <v>75</v>
      </c>
      <c r="J81" s="48">
        <v>255</v>
      </c>
      <c r="K81" s="47">
        <v>95</v>
      </c>
      <c r="L81" s="48">
        <v>350</v>
      </c>
      <c r="M81" s="47"/>
      <c r="N81" s="48">
        <v>350</v>
      </c>
      <c r="O81" s="49">
        <v>0</v>
      </c>
      <c r="P81" s="48">
        <v>350</v>
      </c>
      <c r="Q81" s="49">
        <v>0</v>
      </c>
      <c r="R81" s="48">
        <v>350</v>
      </c>
      <c r="S81" s="49">
        <v>0</v>
      </c>
      <c r="T81" s="48">
        <v>350</v>
      </c>
      <c r="U81" s="49">
        <v>0</v>
      </c>
      <c r="V81" s="48">
        <v>350</v>
      </c>
      <c r="W81" s="49">
        <v>0</v>
      </c>
      <c r="X81" s="48">
        <v>350</v>
      </c>
      <c r="Y81" s="48">
        <v>0</v>
      </c>
      <c r="Z81" s="47">
        <v>350</v>
      </c>
      <c r="AA81" s="48">
        <v>0</v>
      </c>
      <c r="AB81" s="47">
        <v>350</v>
      </c>
      <c r="AC81" s="48"/>
      <c r="AD81" s="47">
        <f t="shared" si="1"/>
        <v>350</v>
      </c>
    </row>
    <row r="82" spans="1:30">
      <c r="A82" s="10">
        <v>214</v>
      </c>
      <c r="B82" s="45" t="s">
        <v>300</v>
      </c>
      <c r="C82" s="46" t="s">
        <v>301</v>
      </c>
      <c r="D82" s="37">
        <v>47</v>
      </c>
      <c r="E82" s="38"/>
      <c r="F82" s="47">
        <v>265</v>
      </c>
      <c r="G82" s="47">
        <v>30</v>
      </c>
      <c r="H82" s="47">
        <v>295</v>
      </c>
      <c r="I82" s="49"/>
      <c r="J82" s="48">
        <v>295</v>
      </c>
      <c r="K82" s="49"/>
      <c r="L82" s="48">
        <v>295</v>
      </c>
      <c r="M82" s="49"/>
      <c r="N82" s="48">
        <v>295</v>
      </c>
      <c r="O82" s="49">
        <v>0</v>
      </c>
      <c r="P82" s="48">
        <v>295</v>
      </c>
      <c r="Q82" s="49">
        <v>0</v>
      </c>
      <c r="R82" s="48">
        <v>295</v>
      </c>
      <c r="S82" s="49">
        <v>0</v>
      </c>
      <c r="T82" s="48">
        <v>295</v>
      </c>
      <c r="U82" s="49">
        <v>0</v>
      </c>
      <c r="V82" s="48">
        <v>295</v>
      </c>
      <c r="W82" s="49">
        <v>0</v>
      </c>
      <c r="X82" s="48">
        <v>295</v>
      </c>
      <c r="Y82" s="48">
        <v>0</v>
      </c>
      <c r="Z82" s="47">
        <v>295</v>
      </c>
      <c r="AA82" s="48">
        <v>0</v>
      </c>
      <c r="AB82" s="47">
        <v>295</v>
      </c>
      <c r="AC82" s="48"/>
      <c r="AD82" s="47">
        <f t="shared" si="1"/>
        <v>295</v>
      </c>
    </row>
    <row r="83" spans="1:30">
      <c r="A83" s="10">
        <v>215</v>
      </c>
      <c r="B83" s="45" t="s">
        <v>302</v>
      </c>
      <c r="C83" s="46" t="s">
        <v>303</v>
      </c>
      <c r="D83" s="37">
        <v>75</v>
      </c>
      <c r="E83" s="38"/>
      <c r="F83" s="47">
        <v>700</v>
      </c>
      <c r="G83" s="47">
        <v>80</v>
      </c>
      <c r="H83" s="47">
        <v>780</v>
      </c>
      <c r="I83" s="49">
        <v>90</v>
      </c>
      <c r="J83" s="48">
        <v>870</v>
      </c>
      <c r="K83" s="49">
        <v>90</v>
      </c>
      <c r="L83" s="48">
        <v>960</v>
      </c>
      <c r="M83" s="49"/>
      <c r="N83" s="48">
        <v>960</v>
      </c>
      <c r="O83" s="49">
        <v>0</v>
      </c>
      <c r="P83" s="48">
        <v>960</v>
      </c>
      <c r="Q83" s="49">
        <v>0</v>
      </c>
      <c r="R83" s="48">
        <v>960</v>
      </c>
      <c r="S83" s="49">
        <v>0</v>
      </c>
      <c r="T83" s="48">
        <v>960</v>
      </c>
      <c r="U83" s="49">
        <v>0</v>
      </c>
      <c r="V83" s="48">
        <v>960</v>
      </c>
      <c r="W83" s="49">
        <v>0</v>
      </c>
      <c r="X83" s="48">
        <v>960</v>
      </c>
      <c r="Y83" s="48">
        <v>0</v>
      </c>
      <c r="Z83" s="47">
        <v>960</v>
      </c>
      <c r="AA83" s="48">
        <v>0</v>
      </c>
      <c r="AB83" s="47">
        <v>960</v>
      </c>
      <c r="AC83" s="48"/>
      <c r="AD83" s="47">
        <f t="shared" si="1"/>
        <v>960</v>
      </c>
    </row>
    <row r="84" spans="1:30">
      <c r="A84" s="10">
        <v>216</v>
      </c>
      <c r="B84" s="45" t="s">
        <v>304</v>
      </c>
      <c r="C84" s="46" t="s">
        <v>305</v>
      </c>
      <c r="D84" s="37">
        <v>76</v>
      </c>
      <c r="E84" s="38"/>
      <c r="F84" s="47">
        <v>680</v>
      </c>
      <c r="G84" s="47">
        <v>95</v>
      </c>
      <c r="H84" s="47">
        <v>775</v>
      </c>
      <c r="I84" s="49">
        <v>90</v>
      </c>
      <c r="J84" s="48">
        <v>865</v>
      </c>
      <c r="K84" s="49"/>
      <c r="L84" s="48">
        <v>865</v>
      </c>
      <c r="M84" s="49"/>
      <c r="N84" s="48">
        <v>865</v>
      </c>
      <c r="O84" s="49">
        <v>0</v>
      </c>
      <c r="P84" s="48">
        <v>865</v>
      </c>
      <c r="Q84" s="49">
        <v>0</v>
      </c>
      <c r="R84" s="48">
        <v>865</v>
      </c>
      <c r="S84" s="49">
        <v>0</v>
      </c>
      <c r="T84" s="48">
        <v>865</v>
      </c>
      <c r="U84" s="49">
        <v>0</v>
      </c>
      <c r="V84" s="48">
        <v>865</v>
      </c>
      <c r="W84" s="49">
        <v>0</v>
      </c>
      <c r="X84" s="48">
        <v>865</v>
      </c>
      <c r="Y84" s="48">
        <v>0</v>
      </c>
      <c r="Z84" s="47">
        <v>865</v>
      </c>
      <c r="AA84" s="48">
        <v>0</v>
      </c>
      <c r="AB84" s="47">
        <v>865</v>
      </c>
      <c r="AC84" s="48"/>
      <c r="AD84" s="47">
        <f t="shared" si="1"/>
        <v>865</v>
      </c>
    </row>
    <row r="85" spans="1:30">
      <c r="A85" s="10">
        <v>219</v>
      </c>
      <c r="B85" s="45" t="s">
        <v>193</v>
      </c>
      <c r="C85" s="46" t="s">
        <v>112</v>
      </c>
      <c r="D85" s="37">
        <v>68</v>
      </c>
      <c r="E85" s="38" t="s">
        <v>43</v>
      </c>
      <c r="F85" s="47">
        <v>1225</v>
      </c>
      <c r="G85" s="47">
        <v>85</v>
      </c>
      <c r="H85" s="47">
        <v>1310</v>
      </c>
      <c r="I85" s="49">
        <v>80</v>
      </c>
      <c r="J85" s="48">
        <v>1390</v>
      </c>
      <c r="K85" s="49">
        <v>80</v>
      </c>
      <c r="L85" s="48">
        <v>1470</v>
      </c>
      <c r="M85" s="49">
        <v>85</v>
      </c>
      <c r="N85" s="48">
        <v>1555</v>
      </c>
      <c r="O85" s="49">
        <v>90</v>
      </c>
      <c r="P85" s="48">
        <v>1645</v>
      </c>
      <c r="Q85" s="49">
        <v>0</v>
      </c>
      <c r="R85" s="48">
        <v>1645</v>
      </c>
      <c r="S85" s="49">
        <v>0</v>
      </c>
      <c r="T85" s="48">
        <v>1645</v>
      </c>
      <c r="U85" s="49">
        <v>0</v>
      </c>
      <c r="V85" s="48">
        <v>1645</v>
      </c>
      <c r="W85" s="49">
        <v>0</v>
      </c>
      <c r="X85" s="48">
        <v>1645</v>
      </c>
      <c r="Y85" s="48">
        <v>0</v>
      </c>
      <c r="Z85" s="47">
        <v>1645</v>
      </c>
      <c r="AA85" s="48">
        <v>0</v>
      </c>
      <c r="AB85" s="47">
        <v>1645</v>
      </c>
      <c r="AC85" s="48"/>
      <c r="AD85" s="47">
        <f t="shared" si="1"/>
        <v>1645</v>
      </c>
    </row>
    <row r="86" spans="1:30">
      <c r="A86" s="10">
        <v>220</v>
      </c>
      <c r="B86" s="45" t="s">
        <v>306</v>
      </c>
      <c r="C86" s="46" t="s">
        <v>307</v>
      </c>
      <c r="D86" s="37">
        <v>46</v>
      </c>
      <c r="E86" s="38"/>
      <c r="F86" s="47">
        <v>1285</v>
      </c>
      <c r="G86" s="47">
        <v>30</v>
      </c>
      <c r="H86" s="47">
        <v>1315</v>
      </c>
      <c r="I86" s="49">
        <v>30</v>
      </c>
      <c r="J86" s="48">
        <v>1345</v>
      </c>
      <c r="K86" s="49">
        <v>30</v>
      </c>
      <c r="L86" s="48">
        <v>1375</v>
      </c>
      <c r="M86" s="49"/>
      <c r="N86" s="48">
        <v>1375</v>
      </c>
      <c r="O86" s="49">
        <v>0</v>
      </c>
      <c r="P86" s="48">
        <v>1375</v>
      </c>
      <c r="Q86" s="49">
        <v>0</v>
      </c>
      <c r="R86" s="48">
        <v>1375</v>
      </c>
      <c r="S86" s="49">
        <v>0</v>
      </c>
      <c r="T86" s="48">
        <v>1375</v>
      </c>
      <c r="U86" s="49">
        <v>0</v>
      </c>
      <c r="V86" s="48">
        <v>1375</v>
      </c>
      <c r="W86" s="49">
        <v>0</v>
      </c>
      <c r="X86" s="48">
        <v>1375</v>
      </c>
      <c r="Y86" s="48">
        <v>0</v>
      </c>
      <c r="Z86" s="47">
        <v>1375</v>
      </c>
      <c r="AA86" s="48">
        <v>0</v>
      </c>
      <c r="AB86" s="47">
        <v>1375</v>
      </c>
      <c r="AC86" s="48"/>
      <c r="AD86" s="47">
        <f t="shared" si="1"/>
        <v>1375</v>
      </c>
    </row>
    <row r="87" spans="1:30">
      <c r="A87" s="10">
        <v>223</v>
      </c>
      <c r="B87" s="45" t="s">
        <v>41</v>
      </c>
      <c r="C87" s="46" t="s">
        <v>40</v>
      </c>
      <c r="D87" s="37">
        <v>88</v>
      </c>
      <c r="E87" s="38" t="s">
        <v>30</v>
      </c>
      <c r="F87" s="47">
        <v>0</v>
      </c>
      <c r="G87" s="47">
        <v>45</v>
      </c>
      <c r="H87" s="47">
        <v>45</v>
      </c>
      <c r="I87" s="47">
        <v>65</v>
      </c>
      <c r="J87" s="48">
        <v>110</v>
      </c>
      <c r="K87" s="47">
        <v>70</v>
      </c>
      <c r="L87" s="48">
        <v>180</v>
      </c>
      <c r="M87" s="47">
        <v>75</v>
      </c>
      <c r="N87" s="48">
        <v>255</v>
      </c>
      <c r="O87" s="49">
        <v>80</v>
      </c>
      <c r="P87" s="48">
        <v>335</v>
      </c>
      <c r="Q87" s="49">
        <v>55</v>
      </c>
      <c r="R87" s="48">
        <v>390</v>
      </c>
      <c r="S87" s="49">
        <v>0</v>
      </c>
      <c r="T87" s="48">
        <v>390</v>
      </c>
      <c r="U87" s="49">
        <v>0</v>
      </c>
      <c r="V87" s="48">
        <v>390</v>
      </c>
      <c r="W87" s="49">
        <v>0</v>
      </c>
      <c r="X87" s="48">
        <v>390</v>
      </c>
      <c r="Y87" s="48">
        <v>0</v>
      </c>
      <c r="Z87" s="47">
        <v>390</v>
      </c>
      <c r="AA87" s="48">
        <v>0</v>
      </c>
      <c r="AB87" s="47">
        <v>390</v>
      </c>
      <c r="AC87" s="48"/>
      <c r="AD87" s="47">
        <f t="shared" si="1"/>
        <v>390</v>
      </c>
    </row>
    <row r="88" spans="1:30">
      <c r="A88" s="10">
        <v>224</v>
      </c>
      <c r="B88" s="45" t="s">
        <v>134</v>
      </c>
      <c r="C88" s="46" t="s">
        <v>135</v>
      </c>
      <c r="D88" s="37">
        <v>91</v>
      </c>
      <c r="E88" s="38" t="s">
        <v>7</v>
      </c>
      <c r="F88" s="47"/>
      <c r="G88" s="47"/>
      <c r="H88" s="47"/>
      <c r="I88" s="47"/>
      <c r="J88" s="48"/>
      <c r="K88" s="47">
        <v>70</v>
      </c>
      <c r="L88" s="48">
        <v>70</v>
      </c>
      <c r="M88" s="47">
        <v>60</v>
      </c>
      <c r="N88" s="48">
        <v>130</v>
      </c>
      <c r="O88" s="49">
        <v>65</v>
      </c>
      <c r="P88" s="48">
        <v>195</v>
      </c>
      <c r="Q88" s="49">
        <v>70</v>
      </c>
      <c r="R88" s="48">
        <v>265</v>
      </c>
      <c r="S88" s="49">
        <v>0</v>
      </c>
      <c r="T88" s="48">
        <v>265</v>
      </c>
      <c r="U88" s="49">
        <v>0</v>
      </c>
      <c r="V88" s="48">
        <v>265</v>
      </c>
      <c r="W88" s="49">
        <v>0</v>
      </c>
      <c r="X88" s="48">
        <v>265</v>
      </c>
      <c r="Y88" s="48">
        <v>0</v>
      </c>
      <c r="Z88" s="47">
        <v>265</v>
      </c>
      <c r="AA88" s="48">
        <v>0</v>
      </c>
      <c r="AB88" s="47">
        <v>265</v>
      </c>
      <c r="AC88" s="48"/>
      <c r="AD88" s="47">
        <f t="shared" si="1"/>
        <v>265</v>
      </c>
    </row>
    <row r="89" spans="1:30">
      <c r="A89" s="10">
        <v>225</v>
      </c>
      <c r="B89" s="45" t="s">
        <v>309</v>
      </c>
      <c r="C89" s="46" t="s">
        <v>127</v>
      </c>
      <c r="D89" s="37">
        <v>70</v>
      </c>
      <c r="E89" s="38" t="s">
        <v>43</v>
      </c>
      <c r="F89" s="47">
        <v>705</v>
      </c>
      <c r="G89" s="47"/>
      <c r="H89" s="47">
        <v>705</v>
      </c>
      <c r="I89" s="49">
        <v>50</v>
      </c>
      <c r="J89" s="48">
        <v>755</v>
      </c>
      <c r="K89" s="49"/>
      <c r="L89" s="48">
        <v>755</v>
      </c>
      <c r="M89" s="49"/>
      <c r="N89" s="48">
        <v>755</v>
      </c>
      <c r="O89" s="49">
        <v>0</v>
      </c>
      <c r="P89" s="48">
        <v>755</v>
      </c>
      <c r="Q89" s="49">
        <v>0</v>
      </c>
      <c r="R89" s="48">
        <v>755</v>
      </c>
      <c r="S89" s="49">
        <v>0</v>
      </c>
      <c r="T89" s="48">
        <v>755</v>
      </c>
      <c r="U89" s="49">
        <v>0</v>
      </c>
      <c r="V89" s="48">
        <v>755</v>
      </c>
      <c r="W89" s="49">
        <v>0</v>
      </c>
      <c r="X89" s="48">
        <v>755</v>
      </c>
      <c r="Y89" s="48">
        <v>0</v>
      </c>
      <c r="Z89" s="47">
        <v>755</v>
      </c>
      <c r="AA89" s="48">
        <v>0</v>
      </c>
      <c r="AB89" s="47">
        <v>755</v>
      </c>
      <c r="AC89" s="48"/>
      <c r="AD89" s="47">
        <f t="shared" si="1"/>
        <v>755</v>
      </c>
    </row>
    <row r="90" spans="1:30">
      <c r="A90" s="10">
        <v>227</v>
      </c>
      <c r="B90" s="45" t="s">
        <v>310</v>
      </c>
      <c r="C90" s="46" t="s">
        <v>311</v>
      </c>
      <c r="D90" s="37">
        <v>70</v>
      </c>
      <c r="E90" s="38"/>
      <c r="F90" s="47">
        <v>90</v>
      </c>
      <c r="G90" s="47">
        <v>75</v>
      </c>
      <c r="H90" s="47">
        <v>165</v>
      </c>
      <c r="I90" s="49"/>
      <c r="J90" s="48">
        <v>165</v>
      </c>
      <c r="K90" s="49"/>
      <c r="L90" s="48">
        <v>165</v>
      </c>
      <c r="M90" s="49"/>
      <c r="N90" s="48">
        <v>165</v>
      </c>
      <c r="O90" s="49">
        <v>0</v>
      </c>
      <c r="P90" s="48">
        <v>165</v>
      </c>
      <c r="Q90" s="49">
        <v>0</v>
      </c>
      <c r="R90" s="48">
        <v>165</v>
      </c>
      <c r="S90" s="49">
        <v>0</v>
      </c>
      <c r="T90" s="48">
        <v>165</v>
      </c>
      <c r="U90" s="49">
        <v>0</v>
      </c>
      <c r="V90" s="48">
        <v>165</v>
      </c>
      <c r="W90" s="49">
        <v>0</v>
      </c>
      <c r="X90" s="48">
        <v>165</v>
      </c>
      <c r="Y90" s="48">
        <v>0</v>
      </c>
      <c r="Z90" s="47">
        <v>165</v>
      </c>
      <c r="AA90" s="48">
        <v>0</v>
      </c>
      <c r="AB90" s="47">
        <v>165</v>
      </c>
      <c r="AC90" s="48"/>
      <c r="AD90" s="47">
        <f t="shared" si="1"/>
        <v>165</v>
      </c>
    </row>
    <row r="91" spans="1:30">
      <c r="A91" s="10">
        <v>312</v>
      </c>
      <c r="B91" s="55" t="s">
        <v>396</v>
      </c>
      <c r="C91" s="60" t="s">
        <v>127</v>
      </c>
      <c r="D91" s="37">
        <v>90</v>
      </c>
      <c r="E91" s="38" t="s">
        <v>43</v>
      </c>
      <c r="F91" s="47"/>
      <c r="G91" s="47"/>
      <c r="H91" s="47"/>
      <c r="I91" s="49"/>
      <c r="J91" s="48"/>
      <c r="K91" s="49"/>
      <c r="L91" s="48"/>
      <c r="M91" s="49"/>
      <c r="N91" s="48"/>
      <c r="O91" s="49"/>
      <c r="P91" s="48"/>
      <c r="Q91" s="49"/>
      <c r="R91" s="48"/>
      <c r="S91" s="49"/>
      <c r="T91" s="48">
        <v>0</v>
      </c>
      <c r="U91" s="49">
        <v>0</v>
      </c>
      <c r="V91" s="48">
        <v>0</v>
      </c>
      <c r="W91" s="49">
        <v>0</v>
      </c>
      <c r="X91" s="48">
        <v>0</v>
      </c>
      <c r="Y91" s="48">
        <v>0</v>
      </c>
      <c r="Z91" s="47">
        <f>SUM(X91:Y91)</f>
        <v>0</v>
      </c>
      <c r="AA91" s="48">
        <v>0</v>
      </c>
      <c r="AB91" s="47">
        <f>SUM(Z91:AA91)</f>
        <v>0</v>
      </c>
      <c r="AC91" s="48">
        <v>0</v>
      </c>
      <c r="AD91" s="47">
        <f>SUM(AB91:AC91)</f>
        <v>0</v>
      </c>
    </row>
    <row r="92" spans="1:30">
      <c r="A92" s="10">
        <v>231</v>
      </c>
      <c r="B92" s="45" t="s">
        <v>312</v>
      </c>
      <c r="C92" s="46" t="s">
        <v>313</v>
      </c>
      <c r="D92" s="37">
        <v>50</v>
      </c>
      <c r="E92" s="38" t="s">
        <v>43</v>
      </c>
      <c r="F92" s="47">
        <v>1920</v>
      </c>
      <c r="G92" s="47">
        <v>60</v>
      </c>
      <c r="H92" s="47">
        <v>1980</v>
      </c>
      <c r="I92" s="49">
        <v>45</v>
      </c>
      <c r="J92" s="48">
        <v>2025</v>
      </c>
      <c r="K92" s="49">
        <v>35</v>
      </c>
      <c r="L92" s="48">
        <v>2060</v>
      </c>
      <c r="M92" s="49"/>
      <c r="N92" s="48">
        <v>2060</v>
      </c>
      <c r="O92" s="49">
        <v>0</v>
      </c>
      <c r="P92" s="48">
        <v>2060</v>
      </c>
      <c r="Q92" s="49">
        <v>0</v>
      </c>
      <c r="R92" s="48">
        <v>2060</v>
      </c>
      <c r="S92" s="49">
        <v>0</v>
      </c>
      <c r="T92" s="48">
        <v>2060</v>
      </c>
      <c r="U92" s="49">
        <v>0</v>
      </c>
      <c r="V92" s="48">
        <v>2060</v>
      </c>
      <c r="W92" s="49">
        <v>0</v>
      </c>
      <c r="X92" s="48">
        <v>2060</v>
      </c>
      <c r="Y92" s="48">
        <v>0</v>
      </c>
      <c r="Z92" s="47">
        <v>2060</v>
      </c>
      <c r="AA92" s="48">
        <v>0</v>
      </c>
      <c r="AB92" s="47">
        <v>2060</v>
      </c>
      <c r="AC92" s="48"/>
      <c r="AD92" s="47">
        <f t="shared" si="1"/>
        <v>2060</v>
      </c>
    </row>
    <row r="93" spans="1:30">
      <c r="A93" s="10">
        <v>233</v>
      </c>
      <c r="B93" s="45" t="s">
        <v>139</v>
      </c>
      <c r="C93" s="46" t="s">
        <v>314</v>
      </c>
      <c r="D93" s="37">
        <v>63</v>
      </c>
      <c r="E93" s="38" t="s">
        <v>137</v>
      </c>
      <c r="F93" s="47">
        <v>2155</v>
      </c>
      <c r="G93" s="47">
        <v>90</v>
      </c>
      <c r="H93" s="47">
        <v>2245</v>
      </c>
      <c r="I93" s="49">
        <v>100</v>
      </c>
      <c r="J93" s="48">
        <v>2345</v>
      </c>
      <c r="K93" s="49">
        <v>90</v>
      </c>
      <c r="L93" s="48">
        <v>2435</v>
      </c>
      <c r="M93" s="49">
        <v>80</v>
      </c>
      <c r="N93" s="48">
        <v>2515</v>
      </c>
      <c r="O93" s="49">
        <v>0</v>
      </c>
      <c r="P93" s="48">
        <v>2515</v>
      </c>
      <c r="Q93" s="49">
        <v>0</v>
      </c>
      <c r="R93" s="48">
        <v>2515</v>
      </c>
      <c r="S93" s="49">
        <v>0</v>
      </c>
      <c r="T93" s="48">
        <v>2515</v>
      </c>
      <c r="U93" s="49">
        <v>0</v>
      </c>
      <c r="V93" s="48">
        <v>2515</v>
      </c>
      <c r="W93" s="49">
        <v>0</v>
      </c>
      <c r="X93" s="48">
        <v>2515</v>
      </c>
      <c r="Y93" s="48">
        <v>0</v>
      </c>
      <c r="Z93" s="47">
        <v>2515</v>
      </c>
      <c r="AA93" s="48">
        <v>0</v>
      </c>
      <c r="AB93" s="47">
        <v>2515</v>
      </c>
      <c r="AC93" s="48"/>
      <c r="AD93" s="47">
        <f t="shared" si="1"/>
        <v>2515</v>
      </c>
    </row>
    <row r="94" spans="1:30">
      <c r="A94" s="10">
        <v>234</v>
      </c>
      <c r="B94" s="45" t="s">
        <v>18</v>
      </c>
      <c r="C94" s="46" t="s">
        <v>13</v>
      </c>
      <c r="D94" s="37">
        <v>81</v>
      </c>
      <c r="E94" s="38" t="s">
        <v>12</v>
      </c>
      <c r="F94" s="47">
        <v>195</v>
      </c>
      <c r="G94" s="47">
        <v>90</v>
      </c>
      <c r="H94" s="47">
        <f>SUM(F94:G94)</f>
        <v>285</v>
      </c>
      <c r="I94" s="47">
        <v>90</v>
      </c>
      <c r="J94" s="48">
        <f>SUM(H94:I94)</f>
        <v>375</v>
      </c>
      <c r="K94" s="47">
        <v>90</v>
      </c>
      <c r="L94" s="48">
        <f>SUM(J94:K94)</f>
        <v>465</v>
      </c>
      <c r="M94" s="47">
        <v>95</v>
      </c>
      <c r="N94" s="48">
        <f>SUM(L94:M94)</f>
        <v>560</v>
      </c>
      <c r="O94" s="49">
        <v>100</v>
      </c>
      <c r="P94" s="48">
        <f>SUM(N94:O94)</f>
        <v>660</v>
      </c>
      <c r="Q94" s="49">
        <v>95</v>
      </c>
      <c r="R94" s="48">
        <f>SUM(P94:Q94)</f>
        <v>755</v>
      </c>
      <c r="S94" s="49">
        <v>0</v>
      </c>
      <c r="T94" s="48">
        <v>755</v>
      </c>
      <c r="U94" s="49">
        <v>0</v>
      </c>
      <c r="V94" s="48">
        <v>755</v>
      </c>
      <c r="W94" s="49">
        <v>0</v>
      </c>
      <c r="X94" s="48">
        <v>755</v>
      </c>
      <c r="Y94" s="48">
        <v>0</v>
      </c>
      <c r="Z94" s="47">
        <f>SUM(X94:Y94)</f>
        <v>755</v>
      </c>
      <c r="AA94" s="48">
        <v>0</v>
      </c>
      <c r="AB94" s="47">
        <f>SUM(Z94:AA94)</f>
        <v>755</v>
      </c>
      <c r="AC94" s="48">
        <v>0</v>
      </c>
      <c r="AD94" s="47">
        <f>SUM(AB94:AC94)</f>
        <v>755</v>
      </c>
    </row>
    <row r="95" spans="1:30">
      <c r="A95" s="10">
        <v>238</v>
      </c>
      <c r="B95" s="45" t="s">
        <v>140</v>
      </c>
      <c r="C95" s="46" t="s">
        <v>141</v>
      </c>
      <c r="D95" s="37">
        <v>63</v>
      </c>
      <c r="E95" s="38" t="s">
        <v>137</v>
      </c>
      <c r="F95" s="47">
        <v>1315</v>
      </c>
      <c r="G95" s="47">
        <v>65</v>
      </c>
      <c r="H95" s="47">
        <v>1380</v>
      </c>
      <c r="I95" s="49">
        <v>75</v>
      </c>
      <c r="J95" s="48">
        <v>1455</v>
      </c>
      <c r="K95" s="49">
        <v>70</v>
      </c>
      <c r="L95" s="48">
        <v>1525</v>
      </c>
      <c r="M95" s="49">
        <v>80</v>
      </c>
      <c r="N95" s="48">
        <v>1605</v>
      </c>
      <c r="O95" s="49">
        <v>0</v>
      </c>
      <c r="P95" s="48">
        <v>1605</v>
      </c>
      <c r="Q95" s="49">
        <v>0</v>
      </c>
      <c r="R95" s="48">
        <v>1605</v>
      </c>
      <c r="S95" s="49">
        <v>0</v>
      </c>
      <c r="T95" s="48">
        <v>1605</v>
      </c>
      <c r="U95" s="49">
        <v>0</v>
      </c>
      <c r="V95" s="48">
        <v>1605</v>
      </c>
      <c r="W95" s="49">
        <v>0</v>
      </c>
      <c r="X95" s="48">
        <v>1605</v>
      </c>
      <c r="Y95" s="48">
        <v>0</v>
      </c>
      <c r="Z95" s="47">
        <v>1605</v>
      </c>
      <c r="AA95" s="48">
        <v>0</v>
      </c>
      <c r="AB95" s="47">
        <v>1605</v>
      </c>
      <c r="AC95" s="48"/>
      <c r="AD95" s="47">
        <f t="shared" si="1"/>
        <v>1605</v>
      </c>
    </row>
    <row r="96" spans="1:30">
      <c r="A96" s="10">
        <v>239</v>
      </c>
      <c r="B96" s="45" t="s">
        <v>319</v>
      </c>
      <c r="C96" s="46" t="s">
        <v>24</v>
      </c>
      <c r="D96" s="37">
        <v>86</v>
      </c>
      <c r="E96" s="38" t="s">
        <v>43</v>
      </c>
      <c r="F96" s="47">
        <v>90</v>
      </c>
      <c r="G96" s="47">
        <v>80</v>
      </c>
      <c r="H96" s="47">
        <v>170</v>
      </c>
      <c r="I96" s="47">
        <v>95</v>
      </c>
      <c r="J96" s="48">
        <v>265</v>
      </c>
      <c r="K96" s="47">
        <v>100</v>
      </c>
      <c r="L96" s="48">
        <v>365</v>
      </c>
      <c r="M96" s="47">
        <v>100</v>
      </c>
      <c r="N96" s="48">
        <v>465</v>
      </c>
      <c r="O96" s="49">
        <v>95</v>
      </c>
      <c r="P96" s="48">
        <v>560</v>
      </c>
      <c r="Q96" s="49">
        <v>95</v>
      </c>
      <c r="R96" s="48">
        <v>655</v>
      </c>
      <c r="S96" s="49">
        <v>0</v>
      </c>
      <c r="T96" s="48">
        <v>655</v>
      </c>
      <c r="U96" s="49">
        <v>0</v>
      </c>
      <c r="V96" s="48">
        <v>655</v>
      </c>
      <c r="W96" s="49">
        <v>0</v>
      </c>
      <c r="X96" s="48">
        <v>655</v>
      </c>
      <c r="Y96" s="48">
        <v>0</v>
      </c>
      <c r="Z96" s="47">
        <v>655</v>
      </c>
      <c r="AA96" s="48">
        <v>0</v>
      </c>
      <c r="AB96" s="47">
        <v>655</v>
      </c>
      <c r="AC96" s="48"/>
      <c r="AD96" s="47">
        <f t="shared" ref="AD96:AD114" si="2">SUM(AB96:AC96)</f>
        <v>655</v>
      </c>
    </row>
    <row r="97" spans="1:30">
      <c r="A97" s="10">
        <v>287</v>
      </c>
      <c r="B97" s="45" t="s">
        <v>349</v>
      </c>
      <c r="C97" s="46" t="s">
        <v>350</v>
      </c>
      <c r="D97" s="37">
        <v>93</v>
      </c>
      <c r="E97" s="38" t="s">
        <v>12</v>
      </c>
      <c r="F97" s="47"/>
      <c r="G97" s="47"/>
      <c r="H97" s="47"/>
      <c r="I97" s="47"/>
      <c r="J97" s="48"/>
      <c r="K97" s="47"/>
      <c r="L97" s="48"/>
      <c r="M97" s="47"/>
      <c r="N97" s="48">
        <v>0</v>
      </c>
      <c r="O97" s="49">
        <v>55</v>
      </c>
      <c r="P97" s="48">
        <v>55</v>
      </c>
      <c r="Q97" s="49">
        <v>0</v>
      </c>
      <c r="R97" s="48">
        <v>55</v>
      </c>
      <c r="S97" s="49">
        <v>0</v>
      </c>
      <c r="T97" s="48">
        <v>55</v>
      </c>
      <c r="U97" s="49">
        <v>0</v>
      </c>
      <c r="V97" s="48">
        <v>55</v>
      </c>
      <c r="W97" s="49">
        <v>0</v>
      </c>
      <c r="X97" s="48">
        <v>55</v>
      </c>
      <c r="Y97" s="48">
        <v>0</v>
      </c>
      <c r="Z97" s="47">
        <v>55</v>
      </c>
      <c r="AA97" s="48">
        <v>0</v>
      </c>
      <c r="AB97" s="47">
        <v>55</v>
      </c>
      <c r="AC97" s="48"/>
      <c r="AD97" s="47">
        <f t="shared" si="2"/>
        <v>55</v>
      </c>
    </row>
    <row r="98" spans="1:30">
      <c r="A98" s="10">
        <v>240</v>
      </c>
      <c r="B98" s="45" t="s">
        <v>174</v>
      </c>
      <c r="C98" s="46" t="s">
        <v>83</v>
      </c>
      <c r="D98" s="37">
        <v>90</v>
      </c>
      <c r="E98" s="38" t="s">
        <v>12</v>
      </c>
      <c r="F98" s="47"/>
      <c r="G98" s="62"/>
      <c r="H98" s="47">
        <v>0</v>
      </c>
      <c r="I98" s="47">
        <v>60</v>
      </c>
      <c r="J98" s="48">
        <v>60</v>
      </c>
      <c r="K98" s="47"/>
      <c r="L98" s="48">
        <v>60</v>
      </c>
      <c r="M98" s="47">
        <v>65</v>
      </c>
      <c r="N98" s="48">
        <v>125</v>
      </c>
      <c r="O98" s="49">
        <v>70</v>
      </c>
      <c r="P98" s="48">
        <v>195</v>
      </c>
      <c r="Q98" s="49">
        <v>0</v>
      </c>
      <c r="R98" s="48">
        <v>195</v>
      </c>
      <c r="S98" s="49">
        <v>0</v>
      </c>
      <c r="T98" s="48">
        <v>195</v>
      </c>
      <c r="U98" s="49">
        <v>0</v>
      </c>
      <c r="V98" s="48">
        <v>195</v>
      </c>
      <c r="W98" s="49">
        <v>0</v>
      </c>
      <c r="X98" s="48">
        <v>195</v>
      </c>
      <c r="Y98" s="48">
        <v>0</v>
      </c>
      <c r="Z98" s="47">
        <v>195</v>
      </c>
      <c r="AA98" s="48">
        <v>0</v>
      </c>
      <c r="AB98" s="47">
        <v>195</v>
      </c>
      <c r="AC98" s="48"/>
      <c r="AD98" s="47">
        <f t="shared" si="2"/>
        <v>195</v>
      </c>
    </row>
    <row r="99" spans="1:30">
      <c r="A99" s="10">
        <v>245</v>
      </c>
      <c r="B99" s="45" t="s">
        <v>84</v>
      </c>
      <c r="C99" s="46" t="s">
        <v>85</v>
      </c>
      <c r="D99" s="37">
        <v>93</v>
      </c>
      <c r="E99" s="38" t="s">
        <v>12</v>
      </c>
      <c r="F99" s="47"/>
      <c r="G99" s="47"/>
      <c r="H99" s="47"/>
      <c r="I99" s="49"/>
      <c r="J99" s="48"/>
      <c r="K99" s="49">
        <v>30</v>
      </c>
      <c r="L99" s="48">
        <v>30</v>
      </c>
      <c r="M99" s="49">
        <v>75</v>
      </c>
      <c r="N99" s="48">
        <v>105</v>
      </c>
      <c r="O99" s="49">
        <v>80</v>
      </c>
      <c r="P99" s="48">
        <v>185</v>
      </c>
      <c r="Q99" s="49">
        <v>80</v>
      </c>
      <c r="R99" s="48">
        <v>265</v>
      </c>
      <c r="S99" s="49">
        <v>0</v>
      </c>
      <c r="T99" s="48">
        <v>265</v>
      </c>
      <c r="U99" s="49">
        <v>0</v>
      </c>
      <c r="V99" s="48">
        <v>265</v>
      </c>
      <c r="W99" s="49">
        <v>0</v>
      </c>
      <c r="X99" s="48">
        <v>265</v>
      </c>
      <c r="Y99" s="48">
        <v>0</v>
      </c>
      <c r="Z99" s="47">
        <v>265</v>
      </c>
      <c r="AA99" s="48">
        <v>0</v>
      </c>
      <c r="AB99" s="47">
        <v>265</v>
      </c>
      <c r="AC99" s="48"/>
      <c r="AD99" s="47">
        <f t="shared" si="2"/>
        <v>265</v>
      </c>
    </row>
    <row r="100" spans="1:30">
      <c r="A100" s="10">
        <v>247</v>
      </c>
      <c r="B100" s="45" t="s">
        <v>322</v>
      </c>
      <c r="C100" s="46" t="s">
        <v>229</v>
      </c>
      <c r="D100" s="37">
        <v>83</v>
      </c>
      <c r="E100" s="38" t="s">
        <v>43</v>
      </c>
      <c r="F100" s="47">
        <v>445</v>
      </c>
      <c r="G100" s="47">
        <v>85</v>
      </c>
      <c r="H100" s="47">
        <v>530</v>
      </c>
      <c r="I100" s="49">
        <v>80</v>
      </c>
      <c r="J100" s="48">
        <v>610</v>
      </c>
      <c r="K100" s="49">
        <v>90</v>
      </c>
      <c r="L100" s="48">
        <v>700</v>
      </c>
      <c r="M100" s="49"/>
      <c r="N100" s="48">
        <v>700</v>
      </c>
      <c r="O100" s="49">
        <v>0</v>
      </c>
      <c r="P100" s="48">
        <v>700</v>
      </c>
      <c r="Q100" s="49">
        <v>0</v>
      </c>
      <c r="R100" s="48">
        <v>700</v>
      </c>
      <c r="S100" s="49">
        <v>0</v>
      </c>
      <c r="T100" s="48">
        <v>700</v>
      </c>
      <c r="U100" s="49">
        <v>0</v>
      </c>
      <c r="V100" s="48">
        <v>700</v>
      </c>
      <c r="W100" s="49">
        <v>0</v>
      </c>
      <c r="X100" s="48">
        <v>700</v>
      </c>
      <c r="Y100" s="48">
        <v>0</v>
      </c>
      <c r="Z100" s="47">
        <v>700</v>
      </c>
      <c r="AA100" s="48">
        <v>0</v>
      </c>
      <c r="AB100" s="47">
        <v>700</v>
      </c>
      <c r="AC100" s="48"/>
      <c r="AD100" s="47">
        <f t="shared" si="2"/>
        <v>700</v>
      </c>
    </row>
    <row r="101" spans="1:30">
      <c r="A101" s="10">
        <v>253</v>
      </c>
      <c r="B101" s="45" t="s">
        <v>92</v>
      </c>
      <c r="C101" s="46" t="s">
        <v>60</v>
      </c>
      <c r="D101" s="37">
        <v>48</v>
      </c>
      <c r="E101" s="38" t="s">
        <v>12</v>
      </c>
      <c r="F101" s="47">
        <v>1325</v>
      </c>
      <c r="G101" s="47">
        <v>50</v>
      </c>
      <c r="H101" s="47">
        <v>1375</v>
      </c>
      <c r="I101" s="49">
        <v>40</v>
      </c>
      <c r="J101" s="48">
        <v>1415</v>
      </c>
      <c r="K101" s="49">
        <v>55</v>
      </c>
      <c r="L101" s="48">
        <v>1470</v>
      </c>
      <c r="M101" s="49">
        <v>45</v>
      </c>
      <c r="N101" s="48">
        <v>1515</v>
      </c>
      <c r="O101" s="49">
        <v>0</v>
      </c>
      <c r="P101" s="48">
        <v>1515</v>
      </c>
      <c r="Q101" s="49">
        <v>0</v>
      </c>
      <c r="R101" s="48">
        <v>1515</v>
      </c>
      <c r="S101" s="49">
        <v>0</v>
      </c>
      <c r="T101" s="48">
        <v>1515</v>
      </c>
      <c r="U101" s="49">
        <v>0</v>
      </c>
      <c r="V101" s="48">
        <v>1515</v>
      </c>
      <c r="W101" s="49">
        <v>0</v>
      </c>
      <c r="X101" s="48">
        <v>1515</v>
      </c>
      <c r="Y101" s="48">
        <v>0</v>
      </c>
      <c r="Z101" s="47">
        <v>1515</v>
      </c>
      <c r="AA101" s="48">
        <v>0</v>
      </c>
      <c r="AB101" s="47">
        <v>1515</v>
      </c>
      <c r="AC101" s="48"/>
      <c r="AD101" s="47">
        <f t="shared" si="2"/>
        <v>1515</v>
      </c>
    </row>
    <row r="102" spans="1:30">
      <c r="A102" s="10">
        <v>256</v>
      </c>
      <c r="B102" s="45" t="s">
        <v>117</v>
      </c>
      <c r="C102" s="46" t="s">
        <v>118</v>
      </c>
      <c r="D102" s="37">
        <v>51</v>
      </c>
      <c r="E102" s="38" t="s">
        <v>43</v>
      </c>
      <c r="F102" s="47">
        <v>2260</v>
      </c>
      <c r="G102" s="47">
        <v>70</v>
      </c>
      <c r="H102" s="47">
        <v>2330</v>
      </c>
      <c r="I102" s="47">
        <v>60</v>
      </c>
      <c r="J102" s="48">
        <v>2390</v>
      </c>
      <c r="K102" s="47">
        <v>65</v>
      </c>
      <c r="L102" s="48">
        <v>2455</v>
      </c>
      <c r="M102" s="47">
        <v>65</v>
      </c>
      <c r="N102" s="48">
        <v>2520</v>
      </c>
      <c r="O102" s="49">
        <v>70</v>
      </c>
      <c r="P102" s="48">
        <v>2590</v>
      </c>
      <c r="Q102" s="49">
        <v>0</v>
      </c>
      <c r="R102" s="48">
        <v>2590</v>
      </c>
      <c r="S102" s="49">
        <v>0</v>
      </c>
      <c r="T102" s="48">
        <v>2590</v>
      </c>
      <c r="U102" s="49">
        <v>0</v>
      </c>
      <c r="V102" s="48">
        <v>2590</v>
      </c>
      <c r="W102" s="49">
        <v>0</v>
      </c>
      <c r="X102" s="48">
        <v>2590</v>
      </c>
      <c r="Y102" s="48">
        <v>0</v>
      </c>
      <c r="Z102" s="47">
        <v>2590</v>
      </c>
      <c r="AA102" s="48">
        <v>0</v>
      </c>
      <c r="AB102" s="47">
        <v>2590</v>
      </c>
      <c r="AC102" s="48"/>
      <c r="AD102" s="47">
        <f t="shared" si="2"/>
        <v>2590</v>
      </c>
    </row>
    <row r="103" spans="1:30">
      <c r="A103" s="10">
        <v>257</v>
      </c>
      <c r="B103" s="45" t="s">
        <v>325</v>
      </c>
      <c r="C103" s="46" t="s">
        <v>138</v>
      </c>
      <c r="D103" s="37">
        <v>66</v>
      </c>
      <c r="E103" s="38" t="s">
        <v>137</v>
      </c>
      <c r="F103" s="47">
        <v>1310</v>
      </c>
      <c r="G103" s="47">
        <v>90</v>
      </c>
      <c r="H103" s="47">
        <v>1400</v>
      </c>
      <c r="I103" s="47">
        <v>80</v>
      </c>
      <c r="J103" s="48">
        <v>1480</v>
      </c>
      <c r="K103" s="47">
        <v>85</v>
      </c>
      <c r="L103" s="48">
        <v>1565</v>
      </c>
      <c r="M103" s="47"/>
      <c r="N103" s="48">
        <v>1565</v>
      </c>
      <c r="O103" s="49">
        <v>0</v>
      </c>
      <c r="P103" s="48">
        <v>1565</v>
      </c>
      <c r="Q103" s="49">
        <v>0</v>
      </c>
      <c r="R103" s="48">
        <v>1565</v>
      </c>
      <c r="S103" s="49">
        <v>0</v>
      </c>
      <c r="T103" s="48">
        <v>1565</v>
      </c>
      <c r="U103" s="49">
        <v>0</v>
      </c>
      <c r="V103" s="48">
        <v>1565</v>
      </c>
      <c r="W103" s="49">
        <v>0</v>
      </c>
      <c r="X103" s="48">
        <v>1565</v>
      </c>
      <c r="Y103" s="48">
        <v>0</v>
      </c>
      <c r="Z103" s="47">
        <v>1565</v>
      </c>
      <c r="AA103" s="48">
        <v>0</v>
      </c>
      <c r="AB103" s="47">
        <v>1565</v>
      </c>
      <c r="AC103" s="48"/>
      <c r="AD103" s="47">
        <f t="shared" si="2"/>
        <v>1565</v>
      </c>
    </row>
    <row r="104" spans="1:30">
      <c r="A104" s="10">
        <v>261</v>
      </c>
      <c r="B104" s="45" t="s">
        <v>167</v>
      </c>
      <c r="C104" s="46" t="s">
        <v>168</v>
      </c>
      <c r="D104" s="37">
        <v>86</v>
      </c>
      <c r="E104" s="38" t="s">
        <v>43</v>
      </c>
      <c r="F104" s="47">
        <v>0</v>
      </c>
      <c r="G104" s="47">
        <v>90</v>
      </c>
      <c r="H104" s="47">
        <v>90</v>
      </c>
      <c r="I104" s="47">
        <v>90</v>
      </c>
      <c r="J104" s="48">
        <f>SUM(H104:I104)</f>
        <v>180</v>
      </c>
      <c r="K104" s="47"/>
      <c r="L104" s="48">
        <f>SUM(J104:K104)</f>
        <v>180</v>
      </c>
      <c r="M104" s="47">
        <v>100</v>
      </c>
      <c r="N104" s="48">
        <f>SUM(L104:M104)</f>
        <v>280</v>
      </c>
      <c r="O104" s="49">
        <v>100</v>
      </c>
      <c r="P104" s="48">
        <f>SUM(N104:O104)</f>
        <v>380</v>
      </c>
      <c r="Q104" s="49">
        <v>100</v>
      </c>
      <c r="R104" s="48">
        <f>SUM(P104:Q104)</f>
        <v>480</v>
      </c>
      <c r="S104" s="49">
        <v>100</v>
      </c>
      <c r="T104" s="48">
        <v>580</v>
      </c>
      <c r="U104" s="49">
        <v>0</v>
      </c>
      <c r="V104" s="48">
        <v>580</v>
      </c>
      <c r="W104" s="49">
        <v>0</v>
      </c>
      <c r="X104" s="48">
        <v>580</v>
      </c>
      <c r="Y104" s="48">
        <v>0</v>
      </c>
      <c r="Z104" s="47">
        <f>SUM(X104:Y104)</f>
        <v>580</v>
      </c>
      <c r="AA104" s="48">
        <v>0</v>
      </c>
      <c r="AB104" s="47">
        <f>SUM(Z104:AA104)</f>
        <v>580</v>
      </c>
      <c r="AC104" s="48">
        <v>0</v>
      </c>
      <c r="AD104" s="47">
        <f>SUM(AB104:AC104)</f>
        <v>580</v>
      </c>
    </row>
    <row r="105" spans="1:30">
      <c r="A105" s="10">
        <v>289</v>
      </c>
      <c r="B105" s="45" t="s">
        <v>353</v>
      </c>
      <c r="C105" s="46" t="s">
        <v>354</v>
      </c>
      <c r="D105" s="37">
        <v>78</v>
      </c>
      <c r="E105" s="38" t="s">
        <v>30</v>
      </c>
      <c r="F105" s="47"/>
      <c r="G105" s="47"/>
      <c r="H105" s="47"/>
      <c r="I105" s="47"/>
      <c r="J105" s="48"/>
      <c r="K105" s="47"/>
      <c r="L105" s="48"/>
      <c r="M105" s="47"/>
      <c r="N105" s="48">
        <v>0</v>
      </c>
      <c r="O105" s="49">
        <v>25</v>
      </c>
      <c r="P105" s="48">
        <v>25</v>
      </c>
      <c r="Q105" s="49">
        <v>0</v>
      </c>
      <c r="R105" s="48">
        <v>25</v>
      </c>
      <c r="S105" s="49">
        <v>0</v>
      </c>
      <c r="T105" s="48">
        <v>25</v>
      </c>
      <c r="U105" s="49">
        <v>0</v>
      </c>
      <c r="V105" s="48">
        <v>25</v>
      </c>
      <c r="W105" s="49">
        <v>0</v>
      </c>
      <c r="X105" s="48">
        <v>25</v>
      </c>
      <c r="Y105" s="48">
        <v>0</v>
      </c>
      <c r="Z105" s="47">
        <v>25</v>
      </c>
      <c r="AA105" s="48">
        <v>0</v>
      </c>
      <c r="AB105" s="47">
        <v>25</v>
      </c>
      <c r="AC105" s="48"/>
      <c r="AD105" s="47">
        <f t="shared" si="2"/>
        <v>25</v>
      </c>
    </row>
    <row r="106" spans="1:30">
      <c r="A106" s="10">
        <v>262</v>
      </c>
      <c r="B106" s="45" t="s">
        <v>326</v>
      </c>
      <c r="C106" s="46" t="s">
        <v>232</v>
      </c>
      <c r="D106" s="37">
        <v>86</v>
      </c>
      <c r="E106" s="38"/>
      <c r="F106" s="47">
        <v>205</v>
      </c>
      <c r="G106" s="47">
        <v>75</v>
      </c>
      <c r="H106" s="47">
        <v>280</v>
      </c>
      <c r="I106" s="47">
        <v>75</v>
      </c>
      <c r="J106" s="48">
        <v>355</v>
      </c>
      <c r="K106" s="47">
        <v>80</v>
      </c>
      <c r="L106" s="48">
        <v>435</v>
      </c>
      <c r="M106" s="47"/>
      <c r="N106" s="48">
        <v>435</v>
      </c>
      <c r="O106" s="49">
        <v>0</v>
      </c>
      <c r="P106" s="48">
        <v>435</v>
      </c>
      <c r="Q106" s="49">
        <v>0</v>
      </c>
      <c r="R106" s="48">
        <v>435</v>
      </c>
      <c r="S106" s="49">
        <v>0</v>
      </c>
      <c r="T106" s="48">
        <v>435</v>
      </c>
      <c r="U106" s="49">
        <v>0</v>
      </c>
      <c r="V106" s="48">
        <v>435</v>
      </c>
      <c r="W106" s="49">
        <v>0</v>
      </c>
      <c r="X106" s="48">
        <v>435</v>
      </c>
      <c r="Y106" s="48">
        <v>0</v>
      </c>
      <c r="Z106" s="47">
        <v>435</v>
      </c>
      <c r="AA106" s="48">
        <v>0</v>
      </c>
      <c r="AB106" s="47">
        <v>435</v>
      </c>
      <c r="AC106" s="48"/>
      <c r="AD106" s="47">
        <f t="shared" si="2"/>
        <v>435</v>
      </c>
    </row>
    <row r="107" spans="1:30">
      <c r="A107" s="10">
        <v>263</v>
      </c>
      <c r="B107" s="45" t="s">
        <v>157</v>
      </c>
      <c r="C107" s="46" t="s">
        <v>158</v>
      </c>
      <c r="D107" s="37">
        <v>90</v>
      </c>
      <c r="E107" s="38" t="s">
        <v>7</v>
      </c>
      <c r="F107" s="47"/>
      <c r="G107" s="47"/>
      <c r="H107" s="47"/>
      <c r="I107" s="47"/>
      <c r="J107" s="48"/>
      <c r="K107" s="47">
        <v>60</v>
      </c>
      <c r="L107" s="48">
        <v>60</v>
      </c>
      <c r="M107" s="47">
        <v>65</v>
      </c>
      <c r="N107" s="48">
        <v>125</v>
      </c>
      <c r="O107" s="49">
        <v>0</v>
      </c>
      <c r="P107" s="48">
        <v>125</v>
      </c>
      <c r="Q107" s="49">
        <v>0</v>
      </c>
      <c r="R107" s="48">
        <v>125</v>
      </c>
      <c r="S107" s="49">
        <v>0</v>
      </c>
      <c r="T107" s="48">
        <v>125</v>
      </c>
      <c r="U107" s="49">
        <v>0</v>
      </c>
      <c r="V107" s="48">
        <v>125</v>
      </c>
      <c r="W107" s="49">
        <v>0</v>
      </c>
      <c r="X107" s="48">
        <v>125</v>
      </c>
      <c r="Y107" s="48">
        <v>0</v>
      </c>
      <c r="Z107" s="47">
        <v>125</v>
      </c>
      <c r="AA107" s="48">
        <v>0</v>
      </c>
      <c r="AB107" s="47">
        <v>125</v>
      </c>
      <c r="AC107" s="48"/>
      <c r="AD107" s="47">
        <f t="shared" si="2"/>
        <v>125</v>
      </c>
    </row>
    <row r="108" spans="1:30">
      <c r="A108" s="10">
        <v>266</v>
      </c>
      <c r="B108" s="45" t="s">
        <v>37</v>
      </c>
      <c r="C108" s="46" t="s">
        <v>159</v>
      </c>
      <c r="D108" s="37">
        <v>52</v>
      </c>
      <c r="E108" s="38" t="s">
        <v>30</v>
      </c>
      <c r="F108" s="47">
        <v>1335</v>
      </c>
      <c r="G108" s="47">
        <v>80</v>
      </c>
      <c r="H108" s="47">
        <v>1415</v>
      </c>
      <c r="I108" s="49">
        <v>70</v>
      </c>
      <c r="J108" s="48">
        <v>1485</v>
      </c>
      <c r="K108" s="49">
        <v>70</v>
      </c>
      <c r="L108" s="48">
        <v>1555</v>
      </c>
      <c r="M108" s="49">
        <v>75</v>
      </c>
      <c r="N108" s="48">
        <v>1630</v>
      </c>
      <c r="O108" s="49">
        <v>60</v>
      </c>
      <c r="P108" s="48">
        <v>1690</v>
      </c>
      <c r="Q108" s="49">
        <v>0</v>
      </c>
      <c r="R108" s="48">
        <v>1690</v>
      </c>
      <c r="S108" s="49">
        <v>0</v>
      </c>
      <c r="T108" s="48">
        <v>2690</v>
      </c>
      <c r="U108" s="49">
        <v>0</v>
      </c>
      <c r="V108" s="48">
        <v>2690</v>
      </c>
      <c r="W108" s="49">
        <v>0</v>
      </c>
      <c r="X108" s="48">
        <v>2690</v>
      </c>
      <c r="Y108" s="48">
        <v>0</v>
      </c>
      <c r="Z108" s="47">
        <v>2690</v>
      </c>
      <c r="AA108" s="48">
        <v>0</v>
      </c>
      <c r="AB108" s="47">
        <v>2690</v>
      </c>
      <c r="AC108" s="48"/>
      <c r="AD108" s="47">
        <f t="shared" si="2"/>
        <v>2690</v>
      </c>
    </row>
    <row r="109" spans="1:30">
      <c r="A109" s="10">
        <v>281</v>
      </c>
      <c r="B109" s="45" t="s">
        <v>341</v>
      </c>
      <c r="C109" s="46" t="s">
        <v>342</v>
      </c>
      <c r="D109" s="37">
        <v>56</v>
      </c>
      <c r="E109" s="38" t="s">
        <v>43</v>
      </c>
      <c r="F109" s="47">
        <v>60</v>
      </c>
      <c r="G109" s="47"/>
      <c r="H109" s="47">
        <v>60</v>
      </c>
      <c r="I109" s="49"/>
      <c r="J109" s="48">
        <v>60</v>
      </c>
      <c r="K109" s="49">
        <v>80</v>
      </c>
      <c r="L109" s="48">
        <v>140</v>
      </c>
      <c r="M109" s="49">
        <v>85</v>
      </c>
      <c r="N109" s="48">
        <v>225</v>
      </c>
      <c r="O109" s="49">
        <v>60</v>
      </c>
      <c r="P109" s="48">
        <v>285</v>
      </c>
      <c r="Q109" s="49">
        <v>70</v>
      </c>
      <c r="R109" s="48">
        <v>355</v>
      </c>
      <c r="S109" s="49">
        <v>0</v>
      </c>
      <c r="T109" s="48">
        <v>355</v>
      </c>
      <c r="U109" s="49">
        <v>0</v>
      </c>
      <c r="V109" s="48">
        <v>355</v>
      </c>
      <c r="W109" s="49">
        <v>0</v>
      </c>
      <c r="X109" s="48">
        <v>355</v>
      </c>
      <c r="Y109" s="48">
        <v>0</v>
      </c>
      <c r="Z109" s="47">
        <v>355</v>
      </c>
      <c r="AA109" s="48">
        <v>0</v>
      </c>
      <c r="AB109" s="47">
        <v>355</v>
      </c>
      <c r="AC109" s="48"/>
      <c r="AD109" s="47">
        <f t="shared" si="2"/>
        <v>355</v>
      </c>
    </row>
    <row r="110" spans="1:30">
      <c r="A110" s="10">
        <v>271</v>
      </c>
      <c r="B110" s="45" t="s">
        <v>120</v>
      </c>
      <c r="C110" s="60" t="s">
        <v>428</v>
      </c>
      <c r="D110" s="37">
        <v>77</v>
      </c>
      <c r="E110" s="38" t="s">
        <v>43</v>
      </c>
      <c r="F110" s="47"/>
      <c r="G110" s="47"/>
      <c r="H110" s="47"/>
      <c r="I110" s="49"/>
      <c r="J110" s="48"/>
      <c r="K110" s="49">
        <v>25</v>
      </c>
      <c r="L110" s="48">
        <v>25</v>
      </c>
      <c r="M110" s="49">
        <v>30</v>
      </c>
      <c r="N110" s="48">
        <v>55</v>
      </c>
      <c r="O110" s="49">
        <v>50</v>
      </c>
      <c r="P110" s="48">
        <v>105</v>
      </c>
      <c r="Q110" s="49">
        <v>0</v>
      </c>
      <c r="R110" s="48">
        <v>105</v>
      </c>
      <c r="S110" s="49">
        <v>0</v>
      </c>
      <c r="T110" s="48">
        <v>105</v>
      </c>
      <c r="U110" s="49">
        <v>0</v>
      </c>
      <c r="V110" s="48">
        <v>105</v>
      </c>
      <c r="W110" s="49">
        <v>0</v>
      </c>
      <c r="X110" s="48">
        <v>105</v>
      </c>
      <c r="Y110" s="48">
        <v>0</v>
      </c>
      <c r="Z110" s="47">
        <v>105</v>
      </c>
      <c r="AA110" s="48">
        <v>0</v>
      </c>
      <c r="AB110" s="47">
        <v>105</v>
      </c>
      <c r="AC110" s="48"/>
      <c r="AD110" s="47">
        <f t="shared" si="2"/>
        <v>105</v>
      </c>
    </row>
    <row r="111" spans="1:30">
      <c r="A111" s="10">
        <v>309</v>
      </c>
      <c r="B111" s="55" t="s">
        <v>391</v>
      </c>
      <c r="C111" s="46" t="s">
        <v>213</v>
      </c>
      <c r="D111" s="37">
        <v>90</v>
      </c>
      <c r="E111" s="38" t="s">
        <v>7</v>
      </c>
      <c r="F111" s="47"/>
      <c r="G111" s="47"/>
      <c r="H111" s="47"/>
      <c r="I111" s="49"/>
      <c r="J111" s="48"/>
      <c r="K111" s="49"/>
      <c r="L111" s="48"/>
      <c r="M111" s="49"/>
      <c r="N111" s="48"/>
      <c r="O111" s="49"/>
      <c r="P111" s="48"/>
      <c r="Q111" s="49"/>
      <c r="R111" s="48">
        <v>0</v>
      </c>
      <c r="S111" s="49">
        <v>0</v>
      </c>
      <c r="T111" s="48">
        <v>0</v>
      </c>
      <c r="U111" s="49">
        <v>0</v>
      </c>
      <c r="V111" s="48">
        <v>0</v>
      </c>
      <c r="W111" s="49">
        <v>0</v>
      </c>
      <c r="X111" s="48">
        <v>0</v>
      </c>
      <c r="Y111" s="48">
        <v>0</v>
      </c>
      <c r="Z111" s="47">
        <f>SUM(X111:Y111)</f>
        <v>0</v>
      </c>
      <c r="AA111" s="48">
        <v>0</v>
      </c>
      <c r="AB111" s="47">
        <f>SUM(Z111:AA111)</f>
        <v>0</v>
      </c>
      <c r="AC111" s="48">
        <v>0</v>
      </c>
      <c r="AD111" s="47">
        <f>SUM(AB111:AC111)</f>
        <v>0</v>
      </c>
    </row>
    <row r="112" spans="1:30">
      <c r="A112" s="10">
        <v>272</v>
      </c>
      <c r="B112" s="45" t="s">
        <v>330</v>
      </c>
      <c r="C112" s="46" t="s">
        <v>164</v>
      </c>
      <c r="D112" s="37">
        <v>56</v>
      </c>
      <c r="E112" s="38"/>
      <c r="F112" s="47">
        <v>960</v>
      </c>
      <c r="G112" s="47">
        <v>45</v>
      </c>
      <c r="H112" s="47">
        <v>1005</v>
      </c>
      <c r="I112" s="49"/>
      <c r="J112" s="48">
        <v>1005</v>
      </c>
      <c r="K112" s="49"/>
      <c r="L112" s="48">
        <v>1005</v>
      </c>
      <c r="M112" s="49"/>
      <c r="N112" s="48">
        <v>1005</v>
      </c>
      <c r="O112" s="49">
        <v>0</v>
      </c>
      <c r="P112" s="48">
        <v>1005</v>
      </c>
      <c r="Q112" s="49">
        <v>0</v>
      </c>
      <c r="R112" s="48">
        <v>1005</v>
      </c>
      <c r="S112" s="49">
        <v>0</v>
      </c>
      <c r="T112" s="48">
        <v>1005</v>
      </c>
      <c r="U112" s="49">
        <v>0</v>
      </c>
      <c r="V112" s="48">
        <v>1005</v>
      </c>
      <c r="W112" s="49">
        <v>0</v>
      </c>
      <c r="X112" s="48">
        <v>1005</v>
      </c>
      <c r="Y112" s="48">
        <v>0</v>
      </c>
      <c r="Z112" s="47">
        <v>1005</v>
      </c>
      <c r="AA112" s="48">
        <v>0</v>
      </c>
      <c r="AB112" s="47">
        <v>1005</v>
      </c>
      <c r="AC112" s="48"/>
      <c r="AD112" s="47">
        <f t="shared" si="2"/>
        <v>1005</v>
      </c>
    </row>
    <row r="113" spans="1:30">
      <c r="A113" s="10">
        <v>310</v>
      </c>
      <c r="B113" s="55" t="s">
        <v>392</v>
      </c>
      <c r="C113" s="46" t="s">
        <v>361</v>
      </c>
      <c r="D113" s="37">
        <v>95</v>
      </c>
      <c r="E113" s="38" t="s">
        <v>12</v>
      </c>
      <c r="F113" s="47"/>
      <c r="G113" s="47"/>
      <c r="H113" s="47"/>
      <c r="I113" s="49"/>
      <c r="J113" s="48"/>
      <c r="K113" s="49"/>
      <c r="L113" s="48"/>
      <c r="M113" s="49"/>
      <c r="N113" s="48"/>
      <c r="O113" s="49"/>
      <c r="P113" s="48"/>
      <c r="Q113" s="49"/>
      <c r="R113" s="48">
        <v>0</v>
      </c>
      <c r="S113" s="49">
        <v>0</v>
      </c>
      <c r="T113" s="48">
        <v>0</v>
      </c>
      <c r="U113" s="49">
        <v>0</v>
      </c>
      <c r="V113" s="48">
        <v>0</v>
      </c>
      <c r="W113" s="49">
        <v>0</v>
      </c>
      <c r="X113" s="48">
        <v>0</v>
      </c>
      <c r="Y113" s="48">
        <v>0</v>
      </c>
      <c r="Z113" s="47">
        <f>SUM(X113:Y113)</f>
        <v>0</v>
      </c>
      <c r="AA113" s="48">
        <v>0</v>
      </c>
      <c r="AB113" s="47">
        <f>SUM(Z113:AA113)</f>
        <v>0</v>
      </c>
      <c r="AC113" s="48">
        <v>0</v>
      </c>
      <c r="AD113" s="47">
        <f>SUM(AB113:AC113)</f>
        <v>0</v>
      </c>
    </row>
    <row r="114" spans="1:30">
      <c r="A114" s="10">
        <v>276</v>
      </c>
      <c r="B114" s="45" t="s">
        <v>123</v>
      </c>
      <c r="C114" s="46" t="s">
        <v>124</v>
      </c>
      <c r="D114" s="37">
        <v>58</v>
      </c>
      <c r="E114" s="38" t="s">
        <v>43</v>
      </c>
      <c r="F114" s="47">
        <v>2180</v>
      </c>
      <c r="G114" s="47">
        <v>80</v>
      </c>
      <c r="H114" s="47">
        <v>2260</v>
      </c>
      <c r="I114" s="49">
        <v>80</v>
      </c>
      <c r="J114" s="48">
        <v>2340</v>
      </c>
      <c r="K114" s="49">
        <v>90</v>
      </c>
      <c r="L114" s="48">
        <v>2430</v>
      </c>
      <c r="M114" s="49">
        <v>75</v>
      </c>
      <c r="N114" s="48">
        <v>2505</v>
      </c>
      <c r="O114" s="49">
        <v>0</v>
      </c>
      <c r="P114" s="48">
        <v>2505</v>
      </c>
      <c r="Q114" s="49">
        <v>0</v>
      </c>
      <c r="R114" s="48">
        <v>2505</v>
      </c>
      <c r="S114" s="49">
        <v>0</v>
      </c>
      <c r="T114" s="48">
        <v>2505</v>
      </c>
      <c r="U114" s="49">
        <v>0</v>
      </c>
      <c r="V114" s="48">
        <v>2505</v>
      </c>
      <c r="W114" s="49">
        <v>0</v>
      </c>
      <c r="X114" s="48">
        <v>2505</v>
      </c>
      <c r="Y114" s="48">
        <v>0</v>
      </c>
      <c r="Z114" s="47">
        <v>2505</v>
      </c>
      <c r="AA114" s="48">
        <v>0</v>
      </c>
      <c r="AB114" s="47">
        <v>2505</v>
      </c>
      <c r="AC114" s="48"/>
      <c r="AD114" s="47">
        <f t="shared" si="2"/>
        <v>2505</v>
      </c>
    </row>
    <row r="115" spans="1:30">
      <c r="A115" s="10">
        <v>277</v>
      </c>
      <c r="B115" s="45" t="s">
        <v>331</v>
      </c>
      <c r="C115" s="46" t="s">
        <v>24</v>
      </c>
      <c r="D115" s="37">
        <v>83</v>
      </c>
      <c r="E115" s="38" t="s">
        <v>43</v>
      </c>
      <c r="F115" s="47">
        <v>185</v>
      </c>
      <c r="G115" s="47">
        <v>85</v>
      </c>
      <c r="H115" s="47">
        <f>SUM(F115:G115)</f>
        <v>270</v>
      </c>
      <c r="I115" s="47">
        <v>90</v>
      </c>
      <c r="J115" s="48">
        <f>SUM(H115:I115)</f>
        <v>360</v>
      </c>
      <c r="K115" s="47">
        <v>90</v>
      </c>
      <c r="L115" s="48">
        <f>SUM(J115:K115)</f>
        <v>450</v>
      </c>
      <c r="M115" s="47"/>
      <c r="N115" s="48">
        <f>SUM(L115:M115)</f>
        <v>450</v>
      </c>
      <c r="O115" s="49">
        <v>100</v>
      </c>
      <c r="P115" s="48">
        <f>SUM(N115:O115)</f>
        <v>550</v>
      </c>
      <c r="Q115" s="49">
        <v>100</v>
      </c>
      <c r="R115" s="48">
        <f>SUM(P115:Q115)</f>
        <v>650</v>
      </c>
      <c r="S115" s="49">
        <v>95</v>
      </c>
      <c r="T115" s="48">
        <v>745</v>
      </c>
      <c r="U115" s="49">
        <v>0</v>
      </c>
      <c r="V115" s="48">
        <v>745</v>
      </c>
      <c r="W115" s="49">
        <v>0</v>
      </c>
      <c r="X115" s="48">
        <v>745</v>
      </c>
      <c r="Y115" s="48">
        <v>0</v>
      </c>
      <c r="Z115" s="47">
        <f>SUM(X115:Y115)</f>
        <v>745</v>
      </c>
      <c r="AA115" s="48">
        <v>0</v>
      </c>
      <c r="AB115" s="47">
        <f>SUM(Z115:AA115)</f>
        <v>745</v>
      </c>
      <c r="AC115" s="48">
        <v>0</v>
      </c>
      <c r="AD115" s="47">
        <f>SUM(AB115:AC115)</f>
        <v>745</v>
      </c>
    </row>
    <row r="116" spans="1:30">
      <c r="F116" s="44"/>
    </row>
    <row r="117" spans="1:30">
      <c r="F117" s="44"/>
    </row>
    <row r="118" spans="1:30">
      <c r="F118" s="44"/>
    </row>
    <row r="119" spans="1:30">
      <c r="F119" s="44"/>
    </row>
    <row r="120" spans="1:30">
      <c r="F120" s="44"/>
    </row>
    <row r="121" spans="1:30">
      <c r="F121" s="44"/>
    </row>
    <row r="122" spans="1:30">
      <c r="F122" s="44"/>
    </row>
    <row r="123" spans="1:30">
      <c r="F123" s="44"/>
    </row>
    <row r="124" spans="1:30">
      <c r="F124" s="44"/>
    </row>
    <row r="125" spans="1:30">
      <c r="F125" s="44"/>
    </row>
    <row r="126" spans="1:30">
      <c r="F126" s="44"/>
    </row>
    <row r="127" spans="1:30">
      <c r="F127" s="44"/>
    </row>
    <row r="128" spans="1:30">
      <c r="F128" s="44"/>
    </row>
    <row r="129" spans="6:6">
      <c r="F129" s="44"/>
    </row>
    <row r="130" spans="6:6">
      <c r="F130" s="44"/>
    </row>
    <row r="131" spans="6:6">
      <c r="F131" s="44"/>
    </row>
    <row r="132" spans="6:6">
      <c r="F132" s="44"/>
    </row>
    <row r="133" spans="6:6">
      <c r="F133" s="44"/>
    </row>
    <row r="134" spans="6:6">
      <c r="F134" s="44"/>
    </row>
    <row r="135" spans="6:6">
      <c r="F135" s="44"/>
    </row>
    <row r="136" spans="6:6">
      <c r="F136" s="44"/>
    </row>
    <row r="137" spans="6:6">
      <c r="F137" s="44"/>
    </row>
    <row r="138" spans="6:6">
      <c r="F138" s="44"/>
    </row>
    <row r="139" spans="6:6">
      <c r="F139" s="44"/>
    </row>
    <row r="140" spans="6:6">
      <c r="F140" s="44"/>
    </row>
    <row r="141" spans="6:6">
      <c r="F141" s="44"/>
    </row>
    <row r="142" spans="6:6">
      <c r="F142" s="44"/>
    </row>
    <row r="143" spans="6:6">
      <c r="F143" s="44"/>
    </row>
    <row r="144" spans="6:6">
      <c r="F144" s="44"/>
    </row>
    <row r="145" spans="6:6">
      <c r="F145" s="44"/>
    </row>
    <row r="146" spans="6:6">
      <c r="F146" s="44"/>
    </row>
    <row r="147" spans="6:6">
      <c r="F147" s="44"/>
    </row>
    <row r="148" spans="6:6">
      <c r="F148" s="44"/>
    </row>
    <row r="149" spans="6:6">
      <c r="F149" s="44"/>
    </row>
    <row r="150" spans="6:6">
      <c r="F150" s="44"/>
    </row>
    <row r="151" spans="6:6">
      <c r="F151" s="44"/>
    </row>
    <row r="152" spans="6:6">
      <c r="F152" s="44"/>
    </row>
    <row r="153" spans="6:6">
      <c r="F153" s="44"/>
    </row>
    <row r="154" spans="6:6">
      <c r="F154" s="44"/>
    </row>
    <row r="155" spans="6:6">
      <c r="F155" s="44"/>
    </row>
    <row r="156" spans="6:6">
      <c r="F156" s="44"/>
    </row>
    <row r="157" spans="6:6">
      <c r="F157" s="44"/>
    </row>
    <row r="158" spans="6:6">
      <c r="F158" s="44"/>
    </row>
    <row r="159" spans="6:6">
      <c r="F159" s="44"/>
    </row>
    <row r="160" spans="6:6">
      <c r="F160" s="44"/>
    </row>
    <row r="161" spans="6:6">
      <c r="F161" s="44"/>
    </row>
    <row r="162" spans="6:6">
      <c r="F162" s="44"/>
    </row>
    <row r="163" spans="6:6">
      <c r="F163" s="44"/>
    </row>
    <row r="164" spans="6:6">
      <c r="F164" s="44"/>
    </row>
    <row r="165" spans="6:6">
      <c r="F165" s="44"/>
    </row>
    <row r="166" spans="6:6">
      <c r="F166" s="44"/>
    </row>
    <row r="167" spans="6:6">
      <c r="F167" s="44"/>
    </row>
    <row r="168" spans="6:6">
      <c r="F168" s="44"/>
    </row>
    <row r="169" spans="6:6">
      <c r="F169" s="44"/>
    </row>
    <row r="170" spans="6:6">
      <c r="F170" s="44"/>
    </row>
    <row r="171" spans="6:6">
      <c r="F171" s="44"/>
    </row>
    <row r="172" spans="6:6">
      <c r="F172" s="44"/>
    </row>
    <row r="173" spans="6:6">
      <c r="F173" s="44"/>
    </row>
    <row r="174" spans="6:6">
      <c r="F174" s="44"/>
    </row>
    <row r="175" spans="6:6">
      <c r="F175" s="44"/>
    </row>
    <row r="176" spans="6:6">
      <c r="F176" s="44"/>
    </row>
    <row r="177" spans="6:6">
      <c r="F177" s="44"/>
    </row>
    <row r="178" spans="6:6">
      <c r="F178" s="44"/>
    </row>
    <row r="179" spans="6:6">
      <c r="F179" s="44"/>
    </row>
    <row r="180" spans="6:6">
      <c r="F180" s="44"/>
    </row>
    <row r="181" spans="6:6">
      <c r="F181" s="44"/>
    </row>
    <row r="182" spans="6:6">
      <c r="F182" s="44"/>
    </row>
    <row r="183" spans="6:6">
      <c r="F183" s="44"/>
    </row>
    <row r="184" spans="6:6">
      <c r="F184" s="44"/>
    </row>
    <row r="185" spans="6:6">
      <c r="F185" s="44"/>
    </row>
    <row r="186" spans="6:6">
      <c r="F186" s="44"/>
    </row>
    <row r="187" spans="6:6">
      <c r="F187" s="44"/>
    </row>
    <row r="188" spans="6:6">
      <c r="F188" s="44"/>
    </row>
    <row r="189" spans="6:6">
      <c r="F189" s="44"/>
    </row>
    <row r="190" spans="6:6">
      <c r="F190" s="44"/>
    </row>
    <row r="191" spans="6:6">
      <c r="F191" s="44"/>
    </row>
    <row r="192" spans="6:6">
      <c r="F192" s="44"/>
    </row>
    <row r="193" spans="6:6">
      <c r="F193" s="44"/>
    </row>
    <row r="194" spans="6:6">
      <c r="F194" s="44"/>
    </row>
    <row r="195" spans="6:6">
      <c r="F195" s="44"/>
    </row>
    <row r="196" spans="6:6">
      <c r="F196" s="44"/>
    </row>
    <row r="197" spans="6:6">
      <c r="F197" s="44"/>
    </row>
    <row r="198" spans="6:6">
      <c r="F198" s="44"/>
    </row>
    <row r="199" spans="6:6">
      <c r="F199" s="44"/>
    </row>
    <row r="200" spans="6:6">
      <c r="F200" s="44"/>
    </row>
    <row r="201" spans="6:6">
      <c r="F201" s="44"/>
    </row>
    <row r="202" spans="6:6">
      <c r="F202" s="44"/>
    </row>
    <row r="203" spans="6:6">
      <c r="F203" s="44"/>
    </row>
    <row r="204" spans="6:6">
      <c r="F204" s="44"/>
    </row>
    <row r="205" spans="6:6">
      <c r="F205" s="44"/>
    </row>
    <row r="206" spans="6:6">
      <c r="F206" s="44"/>
    </row>
    <row r="207" spans="6:6">
      <c r="F207" s="44"/>
    </row>
    <row r="208" spans="6:6">
      <c r="F208" s="44"/>
    </row>
    <row r="209" spans="6:6">
      <c r="F209" s="44"/>
    </row>
    <row r="210" spans="6:6">
      <c r="F210" s="44"/>
    </row>
    <row r="211" spans="6:6">
      <c r="F211" s="44"/>
    </row>
    <row r="212" spans="6:6">
      <c r="F212" s="44"/>
    </row>
    <row r="213" spans="6:6">
      <c r="F213" s="44"/>
    </row>
    <row r="214" spans="6:6">
      <c r="F214" s="44"/>
    </row>
    <row r="215" spans="6:6">
      <c r="F215" s="44"/>
    </row>
    <row r="216" spans="6:6">
      <c r="F216" s="44"/>
    </row>
    <row r="217" spans="6:6">
      <c r="F217" s="44"/>
    </row>
    <row r="218" spans="6:6">
      <c r="F218" s="44"/>
    </row>
    <row r="219" spans="6:6">
      <c r="F219" s="44"/>
    </row>
    <row r="220" spans="6:6">
      <c r="F220" s="44"/>
    </row>
    <row r="221" spans="6:6">
      <c r="F221" s="44"/>
    </row>
    <row r="222" spans="6:6">
      <c r="F222" s="44"/>
    </row>
    <row r="223" spans="6:6">
      <c r="F223" s="44"/>
    </row>
    <row r="224" spans="6:6">
      <c r="F224" s="44"/>
    </row>
    <row r="225" spans="6:6">
      <c r="F225" s="44"/>
    </row>
    <row r="226" spans="6:6">
      <c r="F226" s="44"/>
    </row>
    <row r="227" spans="6:6">
      <c r="F227" s="44"/>
    </row>
    <row r="228" spans="6:6">
      <c r="F228" s="44"/>
    </row>
    <row r="229" spans="6:6">
      <c r="F229" s="44"/>
    </row>
    <row r="230" spans="6:6">
      <c r="F230" s="44"/>
    </row>
    <row r="231" spans="6:6">
      <c r="F231" s="44"/>
    </row>
    <row r="232" spans="6:6">
      <c r="F232" s="44"/>
    </row>
    <row r="233" spans="6:6">
      <c r="F233" s="44"/>
    </row>
    <row r="234" spans="6:6">
      <c r="F234" s="44"/>
    </row>
    <row r="235" spans="6:6">
      <c r="F235" s="44"/>
    </row>
    <row r="236" spans="6:6">
      <c r="F236" s="44"/>
    </row>
    <row r="237" spans="6:6">
      <c r="F237" s="44"/>
    </row>
    <row r="238" spans="6:6">
      <c r="F238" s="44"/>
    </row>
    <row r="239" spans="6:6">
      <c r="F239" s="44"/>
    </row>
    <row r="240" spans="6:6">
      <c r="F240" s="44"/>
    </row>
    <row r="241" spans="6:6">
      <c r="F241" s="44"/>
    </row>
    <row r="242" spans="6:6">
      <c r="F242" s="44"/>
    </row>
    <row r="243" spans="6:6">
      <c r="F243" s="44"/>
    </row>
    <row r="244" spans="6:6">
      <c r="F244" s="44"/>
    </row>
    <row r="245" spans="6:6">
      <c r="F245" s="44"/>
    </row>
    <row r="246" spans="6:6">
      <c r="F246" s="44"/>
    </row>
    <row r="247" spans="6:6">
      <c r="F247" s="44"/>
    </row>
    <row r="248" spans="6:6">
      <c r="F248" s="44"/>
    </row>
    <row r="249" spans="6:6">
      <c r="F249" s="44"/>
    </row>
    <row r="250" spans="6:6">
      <c r="F250" s="44"/>
    </row>
    <row r="251" spans="6:6">
      <c r="F251" s="44"/>
    </row>
    <row r="252" spans="6:6">
      <c r="F252" s="44"/>
    </row>
    <row r="253" spans="6:6">
      <c r="F253" s="44"/>
    </row>
    <row r="254" spans="6:6">
      <c r="F254" s="44"/>
    </row>
    <row r="255" spans="6:6">
      <c r="F255" s="44"/>
    </row>
    <row r="256" spans="6:6">
      <c r="F256" s="44"/>
    </row>
    <row r="257" spans="6:6">
      <c r="F257" s="44"/>
    </row>
    <row r="258" spans="6:6">
      <c r="F258" s="44"/>
    </row>
    <row r="259" spans="6:6">
      <c r="F259" s="44"/>
    </row>
    <row r="260" spans="6:6">
      <c r="F260" s="44"/>
    </row>
    <row r="261" spans="6:6">
      <c r="F261" s="44"/>
    </row>
    <row r="262" spans="6:6">
      <c r="F262" s="44"/>
    </row>
    <row r="263" spans="6:6">
      <c r="F263" s="44"/>
    </row>
    <row r="264" spans="6:6">
      <c r="F264" s="44"/>
    </row>
    <row r="265" spans="6:6">
      <c r="F265" s="44"/>
    </row>
    <row r="266" spans="6:6">
      <c r="F266" s="44"/>
    </row>
    <row r="267" spans="6:6">
      <c r="F267" s="44"/>
    </row>
    <row r="268" spans="6:6">
      <c r="F268" s="44"/>
    </row>
    <row r="269" spans="6:6">
      <c r="F269" s="44"/>
    </row>
    <row r="270" spans="6:6">
      <c r="F270" s="44"/>
    </row>
    <row r="271" spans="6:6">
      <c r="F271" s="44"/>
    </row>
    <row r="272" spans="6:6">
      <c r="F272" s="44"/>
    </row>
    <row r="273" spans="6:6">
      <c r="F273" s="44"/>
    </row>
    <row r="274" spans="6:6">
      <c r="F274" s="44"/>
    </row>
    <row r="275" spans="6:6">
      <c r="F275" s="44"/>
    </row>
    <row r="276" spans="6:6">
      <c r="F276" s="44"/>
    </row>
    <row r="277" spans="6:6">
      <c r="F277" s="44"/>
    </row>
    <row r="278" spans="6:6">
      <c r="F278" s="44"/>
    </row>
    <row r="279" spans="6:6">
      <c r="F279" s="44"/>
    </row>
    <row r="280" spans="6:6">
      <c r="F280" s="44"/>
    </row>
    <row r="281" spans="6:6">
      <c r="F281" s="44"/>
    </row>
    <row r="282" spans="6:6">
      <c r="F282" s="44"/>
    </row>
    <row r="283" spans="6:6">
      <c r="F283" s="44"/>
    </row>
    <row r="284" spans="6:6">
      <c r="F284" s="44"/>
    </row>
    <row r="285" spans="6:6">
      <c r="F285" s="44"/>
    </row>
    <row r="286" spans="6:6">
      <c r="F286" s="44"/>
    </row>
    <row r="287" spans="6:6">
      <c r="F287" s="44"/>
    </row>
    <row r="288" spans="6:6">
      <c r="F288" s="44"/>
    </row>
    <row r="289" spans="6:6">
      <c r="F289" s="44"/>
    </row>
    <row r="290" spans="6:6">
      <c r="F290" s="44"/>
    </row>
    <row r="291" spans="6:6">
      <c r="F291" s="44"/>
    </row>
    <row r="292" spans="6:6">
      <c r="F292" s="44"/>
    </row>
    <row r="293" spans="6:6">
      <c r="F293" s="44"/>
    </row>
    <row r="294" spans="6:6">
      <c r="F294" s="44"/>
    </row>
    <row r="295" spans="6:6">
      <c r="F295" s="44"/>
    </row>
    <row r="296" spans="6:6">
      <c r="F296" s="44"/>
    </row>
    <row r="297" spans="6:6">
      <c r="F297" s="44"/>
    </row>
    <row r="298" spans="6:6">
      <c r="F298" s="44"/>
    </row>
    <row r="299" spans="6:6">
      <c r="F299" s="44"/>
    </row>
    <row r="300" spans="6:6">
      <c r="F300" s="44"/>
    </row>
    <row r="301" spans="6:6">
      <c r="F301" s="44"/>
    </row>
    <row r="302" spans="6:6">
      <c r="F302" s="44"/>
    </row>
    <row r="303" spans="6:6">
      <c r="F303" s="44"/>
    </row>
    <row r="304" spans="6:6">
      <c r="F304" s="44"/>
    </row>
    <row r="305" spans="6:6">
      <c r="F305" s="44"/>
    </row>
    <row r="306" spans="6:6">
      <c r="F306" s="44"/>
    </row>
    <row r="307" spans="6:6">
      <c r="F307" s="44"/>
    </row>
    <row r="308" spans="6:6">
      <c r="F308" s="44"/>
    </row>
    <row r="309" spans="6:6">
      <c r="F309" s="44"/>
    </row>
    <row r="310" spans="6:6">
      <c r="F310" s="44"/>
    </row>
    <row r="311" spans="6:6">
      <c r="F311" s="44"/>
    </row>
    <row r="312" spans="6:6">
      <c r="F312" s="44"/>
    </row>
    <row r="313" spans="6:6">
      <c r="F313" s="44"/>
    </row>
    <row r="314" spans="6:6">
      <c r="F314" s="44"/>
    </row>
    <row r="315" spans="6:6">
      <c r="F315" s="44"/>
    </row>
    <row r="316" spans="6:6">
      <c r="F316" s="44"/>
    </row>
    <row r="317" spans="6:6">
      <c r="F317" s="44"/>
    </row>
    <row r="318" spans="6:6">
      <c r="F318" s="44"/>
    </row>
    <row r="319" spans="6:6">
      <c r="F319" s="44"/>
    </row>
    <row r="320" spans="6:6">
      <c r="F320" s="44"/>
    </row>
    <row r="321" spans="6:6">
      <c r="F321" s="44"/>
    </row>
    <row r="322" spans="6:6">
      <c r="F322" s="44"/>
    </row>
    <row r="323" spans="6:6">
      <c r="F323" s="44"/>
    </row>
    <row r="324" spans="6:6">
      <c r="F324" s="44"/>
    </row>
    <row r="325" spans="6:6">
      <c r="F325" s="44"/>
    </row>
    <row r="326" spans="6:6">
      <c r="F326" s="44"/>
    </row>
    <row r="327" spans="6:6">
      <c r="F327" s="44"/>
    </row>
    <row r="328" spans="6:6">
      <c r="F328" s="44"/>
    </row>
    <row r="329" spans="6:6">
      <c r="F329" s="44"/>
    </row>
    <row r="330" spans="6:6">
      <c r="F330" s="44"/>
    </row>
    <row r="331" spans="6:6">
      <c r="F331" s="44"/>
    </row>
    <row r="332" spans="6:6">
      <c r="F332" s="44"/>
    </row>
    <row r="333" spans="6:6">
      <c r="F333" s="44"/>
    </row>
    <row r="334" spans="6:6">
      <c r="F334" s="44"/>
    </row>
    <row r="335" spans="6:6">
      <c r="F335" s="44"/>
    </row>
    <row r="336" spans="6:6">
      <c r="F336" s="44"/>
    </row>
    <row r="337" spans="6:6">
      <c r="F337" s="44"/>
    </row>
    <row r="338" spans="6:6">
      <c r="F338" s="44"/>
    </row>
    <row r="339" spans="6:6">
      <c r="F339" s="44"/>
    </row>
    <row r="340" spans="6:6">
      <c r="F340" s="44"/>
    </row>
    <row r="341" spans="6:6">
      <c r="F341" s="44"/>
    </row>
    <row r="342" spans="6:6">
      <c r="F342" s="44"/>
    </row>
    <row r="343" spans="6:6">
      <c r="F343" s="44"/>
    </row>
    <row r="344" spans="6:6">
      <c r="F344" s="44"/>
    </row>
    <row r="345" spans="6:6">
      <c r="F345" s="44"/>
    </row>
    <row r="346" spans="6:6">
      <c r="F346" s="44"/>
    </row>
    <row r="347" spans="6:6">
      <c r="F347" s="44"/>
    </row>
    <row r="348" spans="6:6">
      <c r="F348" s="44"/>
    </row>
    <row r="349" spans="6:6">
      <c r="F349" s="44"/>
    </row>
    <row r="350" spans="6:6">
      <c r="F350" s="44"/>
    </row>
    <row r="351" spans="6:6">
      <c r="F351" s="44"/>
    </row>
    <row r="352" spans="6:6">
      <c r="F352" s="44"/>
    </row>
    <row r="353" spans="6:6">
      <c r="F353" s="44"/>
    </row>
    <row r="354" spans="6:6">
      <c r="F354" s="44"/>
    </row>
    <row r="355" spans="6:6">
      <c r="F355" s="44"/>
    </row>
    <row r="356" spans="6:6">
      <c r="F356" s="44"/>
    </row>
    <row r="357" spans="6:6">
      <c r="F357" s="44"/>
    </row>
    <row r="358" spans="6:6">
      <c r="F358" s="44"/>
    </row>
    <row r="359" spans="6:6">
      <c r="F359" s="44"/>
    </row>
    <row r="360" spans="6:6">
      <c r="F360" s="44"/>
    </row>
    <row r="361" spans="6:6">
      <c r="F361" s="44"/>
    </row>
    <row r="362" spans="6:6">
      <c r="F362" s="44"/>
    </row>
    <row r="363" spans="6:6">
      <c r="F363" s="44"/>
    </row>
    <row r="364" spans="6:6">
      <c r="F364" s="44"/>
    </row>
    <row r="365" spans="6:6">
      <c r="F365" s="44"/>
    </row>
    <row r="366" spans="6:6">
      <c r="F366" s="44"/>
    </row>
    <row r="367" spans="6:6">
      <c r="F367" s="44"/>
    </row>
    <row r="368" spans="6:6">
      <c r="F368" s="44"/>
    </row>
    <row r="369" spans="6:6">
      <c r="F369" s="44"/>
    </row>
    <row r="370" spans="6:6">
      <c r="F370" s="44"/>
    </row>
    <row r="371" spans="6:6">
      <c r="F371" s="44"/>
    </row>
    <row r="372" spans="6:6">
      <c r="F372" s="44"/>
    </row>
    <row r="373" spans="6:6">
      <c r="F373" s="44"/>
    </row>
    <row r="374" spans="6:6">
      <c r="F374" s="44"/>
    </row>
    <row r="375" spans="6:6">
      <c r="F375" s="44"/>
    </row>
    <row r="376" spans="6:6">
      <c r="F376" s="44"/>
    </row>
    <row r="377" spans="6:6">
      <c r="F377" s="44"/>
    </row>
    <row r="378" spans="6:6">
      <c r="F378" s="44"/>
    </row>
    <row r="379" spans="6:6">
      <c r="F379" s="44"/>
    </row>
    <row r="380" spans="6:6">
      <c r="F380" s="44"/>
    </row>
    <row r="381" spans="6:6">
      <c r="F381" s="44"/>
    </row>
    <row r="382" spans="6:6">
      <c r="F382" s="44"/>
    </row>
    <row r="383" spans="6:6">
      <c r="F383" s="44"/>
    </row>
    <row r="384" spans="6:6">
      <c r="F384" s="44"/>
    </row>
    <row r="385" spans="6:6">
      <c r="F385" s="44"/>
    </row>
    <row r="386" spans="6:6">
      <c r="F386" s="44"/>
    </row>
    <row r="387" spans="6:6">
      <c r="F387" s="44"/>
    </row>
    <row r="388" spans="6:6">
      <c r="F388" s="44"/>
    </row>
    <row r="389" spans="6:6">
      <c r="F389" s="44"/>
    </row>
    <row r="390" spans="6:6">
      <c r="F390" s="44"/>
    </row>
    <row r="391" spans="6:6">
      <c r="F391" s="44"/>
    </row>
    <row r="392" spans="6:6">
      <c r="F392" s="44"/>
    </row>
    <row r="393" spans="6:6">
      <c r="F393" s="44"/>
    </row>
    <row r="394" spans="6:6">
      <c r="F394" s="44"/>
    </row>
    <row r="395" spans="6:6">
      <c r="F395" s="44"/>
    </row>
    <row r="396" spans="6:6">
      <c r="F396" s="44"/>
    </row>
    <row r="397" spans="6:6">
      <c r="F397" s="44"/>
    </row>
    <row r="398" spans="6:6">
      <c r="F398" s="44"/>
    </row>
    <row r="399" spans="6:6">
      <c r="F399" s="44"/>
    </row>
    <row r="400" spans="6:6">
      <c r="F400" s="44"/>
    </row>
    <row r="401" spans="6:6">
      <c r="F401" s="44"/>
    </row>
    <row r="402" spans="6:6">
      <c r="F402" s="44"/>
    </row>
    <row r="403" spans="6:6">
      <c r="F403" s="44"/>
    </row>
    <row r="404" spans="6:6">
      <c r="F404" s="44"/>
    </row>
    <row r="405" spans="6:6">
      <c r="F405" s="44"/>
    </row>
    <row r="406" spans="6:6">
      <c r="F406" s="44"/>
    </row>
    <row r="407" spans="6:6">
      <c r="F407" s="44"/>
    </row>
    <row r="408" spans="6:6">
      <c r="F408" s="44"/>
    </row>
    <row r="409" spans="6:6">
      <c r="F409" s="44"/>
    </row>
    <row r="410" spans="6:6">
      <c r="F410" s="44"/>
    </row>
    <row r="411" spans="6:6">
      <c r="F411" s="44"/>
    </row>
    <row r="412" spans="6:6">
      <c r="F412" s="44"/>
    </row>
    <row r="413" spans="6:6">
      <c r="F413" s="44"/>
    </row>
    <row r="414" spans="6:6">
      <c r="F414" s="44"/>
    </row>
    <row r="415" spans="6:6">
      <c r="F415" s="44"/>
    </row>
    <row r="416" spans="6:6">
      <c r="F416" s="44"/>
    </row>
    <row r="417" spans="6:6">
      <c r="F417" s="44"/>
    </row>
    <row r="418" spans="6:6">
      <c r="F418" s="44"/>
    </row>
    <row r="419" spans="6:6">
      <c r="F419" s="44"/>
    </row>
    <row r="420" spans="6:6">
      <c r="F420" s="44"/>
    </row>
    <row r="421" spans="6:6">
      <c r="F421" s="44"/>
    </row>
    <row r="422" spans="6:6">
      <c r="F422" s="44"/>
    </row>
    <row r="423" spans="6:6">
      <c r="F423" s="44"/>
    </row>
    <row r="424" spans="6:6">
      <c r="F424" s="44"/>
    </row>
    <row r="425" spans="6:6">
      <c r="F425" s="44"/>
    </row>
    <row r="426" spans="6:6">
      <c r="F426" s="44"/>
    </row>
    <row r="427" spans="6:6">
      <c r="F427" s="44"/>
    </row>
    <row r="428" spans="6:6">
      <c r="F428" s="44"/>
    </row>
    <row r="429" spans="6:6">
      <c r="F429" s="44"/>
    </row>
    <row r="430" spans="6:6">
      <c r="F430" s="44"/>
    </row>
    <row r="431" spans="6:6">
      <c r="F431" s="44"/>
    </row>
    <row r="432" spans="6:6">
      <c r="F432" s="44"/>
    </row>
    <row r="433" spans="6:6">
      <c r="F433" s="44"/>
    </row>
    <row r="434" spans="6:6">
      <c r="F434" s="44"/>
    </row>
    <row r="435" spans="6:6">
      <c r="F435" s="44"/>
    </row>
    <row r="436" spans="6:6">
      <c r="F436" s="44"/>
    </row>
    <row r="437" spans="6:6">
      <c r="F437" s="44"/>
    </row>
    <row r="438" spans="6:6">
      <c r="F438" s="44"/>
    </row>
    <row r="439" spans="6:6">
      <c r="F439" s="44"/>
    </row>
    <row r="440" spans="6:6">
      <c r="F440" s="44"/>
    </row>
    <row r="441" spans="6:6">
      <c r="F441" s="44"/>
    </row>
    <row r="442" spans="6:6">
      <c r="F442" s="44"/>
    </row>
    <row r="443" spans="6:6">
      <c r="F443" s="44"/>
    </row>
    <row r="444" spans="6:6">
      <c r="F444" s="44"/>
    </row>
    <row r="445" spans="6:6">
      <c r="F445" s="44"/>
    </row>
    <row r="446" spans="6:6">
      <c r="F446" s="44"/>
    </row>
    <row r="447" spans="6:6">
      <c r="F447" s="44"/>
    </row>
    <row r="448" spans="6:6">
      <c r="F448" s="44"/>
    </row>
    <row r="449" spans="6:6">
      <c r="F449" s="44"/>
    </row>
    <row r="450" spans="6:6">
      <c r="F450" s="44"/>
    </row>
    <row r="451" spans="6:6">
      <c r="F451" s="44"/>
    </row>
    <row r="452" spans="6:6">
      <c r="F452" s="44"/>
    </row>
    <row r="453" spans="6:6">
      <c r="F453" s="44"/>
    </row>
    <row r="454" spans="6:6">
      <c r="F454" s="44"/>
    </row>
    <row r="455" spans="6:6">
      <c r="F455" s="44"/>
    </row>
    <row r="456" spans="6:6">
      <c r="F456" s="44"/>
    </row>
    <row r="457" spans="6:6">
      <c r="F457" s="44"/>
    </row>
    <row r="458" spans="6:6">
      <c r="F458" s="44"/>
    </row>
    <row r="459" spans="6:6">
      <c r="F459" s="44"/>
    </row>
    <row r="460" spans="6:6">
      <c r="F460" s="44"/>
    </row>
    <row r="461" spans="6:6">
      <c r="F461" s="44"/>
    </row>
    <row r="462" spans="6:6">
      <c r="F462" s="44"/>
    </row>
    <row r="463" spans="6:6">
      <c r="F463" s="44"/>
    </row>
    <row r="464" spans="6:6">
      <c r="F464" s="44"/>
    </row>
    <row r="465" spans="6:6">
      <c r="F465" s="44"/>
    </row>
    <row r="466" spans="6:6">
      <c r="F466" s="44"/>
    </row>
    <row r="467" spans="6:6">
      <c r="F467" s="44"/>
    </row>
    <row r="468" spans="6:6">
      <c r="F468" s="44"/>
    </row>
    <row r="469" spans="6:6">
      <c r="F469" s="44"/>
    </row>
    <row r="470" spans="6:6">
      <c r="F470" s="44"/>
    </row>
    <row r="471" spans="6:6">
      <c r="F471" s="44"/>
    </row>
    <row r="472" spans="6:6">
      <c r="F472" s="44"/>
    </row>
    <row r="473" spans="6:6">
      <c r="F473" s="44"/>
    </row>
    <row r="474" spans="6:6">
      <c r="F474" s="44"/>
    </row>
    <row r="475" spans="6:6">
      <c r="F475" s="44"/>
    </row>
    <row r="476" spans="6:6">
      <c r="F476" s="44"/>
    </row>
    <row r="477" spans="6:6">
      <c r="F477" s="44"/>
    </row>
    <row r="478" spans="6:6">
      <c r="F478" s="44"/>
    </row>
    <row r="479" spans="6:6">
      <c r="F479" s="44"/>
    </row>
    <row r="480" spans="6:6">
      <c r="F480" s="44"/>
    </row>
    <row r="481" spans="6:6">
      <c r="F481" s="44"/>
    </row>
    <row r="482" spans="6:6">
      <c r="F482" s="44"/>
    </row>
    <row r="483" spans="6:6">
      <c r="F483" s="44"/>
    </row>
    <row r="484" spans="6:6">
      <c r="F484" s="44"/>
    </row>
    <row r="485" spans="6:6">
      <c r="F485" s="44"/>
    </row>
    <row r="486" spans="6:6">
      <c r="F486" s="44"/>
    </row>
    <row r="487" spans="6:6">
      <c r="F487" s="44"/>
    </row>
    <row r="488" spans="6:6">
      <c r="F488" s="44"/>
    </row>
    <row r="489" spans="6:6">
      <c r="F489" s="44"/>
    </row>
    <row r="490" spans="6:6">
      <c r="F490" s="44"/>
    </row>
    <row r="491" spans="6:6">
      <c r="F491" s="44"/>
    </row>
    <row r="492" spans="6:6">
      <c r="F492" s="44"/>
    </row>
    <row r="493" spans="6:6">
      <c r="F493" s="44"/>
    </row>
    <row r="494" spans="6:6">
      <c r="F494" s="44"/>
    </row>
    <row r="495" spans="6:6">
      <c r="F495" s="44"/>
    </row>
    <row r="496" spans="6:6">
      <c r="F496" s="44"/>
    </row>
    <row r="497" spans="6:6">
      <c r="F497" s="44"/>
    </row>
    <row r="498" spans="6:6">
      <c r="F498" s="44"/>
    </row>
    <row r="499" spans="6:6">
      <c r="F499" s="44"/>
    </row>
    <row r="500" spans="6:6">
      <c r="F500" s="44"/>
    </row>
    <row r="501" spans="6:6">
      <c r="F501" s="44"/>
    </row>
    <row r="502" spans="6:6">
      <c r="F502" s="44"/>
    </row>
    <row r="503" spans="6:6">
      <c r="F503" s="44"/>
    </row>
    <row r="504" spans="6:6">
      <c r="F504" s="44"/>
    </row>
    <row r="505" spans="6:6">
      <c r="F505" s="44"/>
    </row>
    <row r="506" spans="6:6">
      <c r="F506" s="44"/>
    </row>
    <row r="507" spans="6:6">
      <c r="F507" s="44"/>
    </row>
    <row r="508" spans="6:6">
      <c r="F508" s="44"/>
    </row>
    <row r="509" spans="6:6">
      <c r="F509" s="44"/>
    </row>
    <row r="510" spans="6:6">
      <c r="F510" s="44"/>
    </row>
    <row r="511" spans="6:6">
      <c r="F511" s="44"/>
    </row>
    <row r="512" spans="6:6">
      <c r="F512" s="44"/>
    </row>
    <row r="513" spans="6:6">
      <c r="F513" s="44"/>
    </row>
    <row r="514" spans="6:6">
      <c r="F514" s="44"/>
    </row>
    <row r="515" spans="6:6">
      <c r="F515" s="44"/>
    </row>
    <row r="516" spans="6:6">
      <c r="F516" s="44"/>
    </row>
    <row r="517" spans="6:6">
      <c r="F517" s="44"/>
    </row>
    <row r="518" spans="6:6">
      <c r="F518" s="44"/>
    </row>
    <row r="519" spans="6:6">
      <c r="F519" s="44"/>
    </row>
    <row r="520" spans="6:6">
      <c r="F520" s="44"/>
    </row>
    <row r="521" spans="6:6">
      <c r="F521" s="44"/>
    </row>
    <row r="522" spans="6:6">
      <c r="F522" s="44"/>
    </row>
    <row r="523" spans="6:6">
      <c r="F523" s="44"/>
    </row>
    <row r="524" spans="6:6">
      <c r="F524" s="44"/>
    </row>
    <row r="525" spans="6:6">
      <c r="F525" s="44"/>
    </row>
    <row r="526" spans="6:6">
      <c r="F526" s="44"/>
    </row>
    <row r="527" spans="6:6">
      <c r="F527" s="44"/>
    </row>
    <row r="528" spans="6:6">
      <c r="F528" s="44"/>
    </row>
    <row r="529" spans="6:6">
      <c r="F529" s="44"/>
    </row>
    <row r="530" spans="6:6">
      <c r="F530" s="44"/>
    </row>
    <row r="531" spans="6:6">
      <c r="F531" s="44"/>
    </row>
    <row r="532" spans="6:6">
      <c r="F532" s="44"/>
    </row>
    <row r="533" spans="6:6">
      <c r="F533" s="44"/>
    </row>
    <row r="534" spans="6:6">
      <c r="F534" s="44"/>
    </row>
    <row r="535" spans="6:6">
      <c r="F535" s="44"/>
    </row>
    <row r="536" spans="6:6">
      <c r="F536" s="44"/>
    </row>
    <row r="537" spans="6:6">
      <c r="F537" s="44"/>
    </row>
    <row r="538" spans="6:6">
      <c r="F538" s="44"/>
    </row>
    <row r="539" spans="6:6">
      <c r="F539" s="44"/>
    </row>
    <row r="540" spans="6:6">
      <c r="F540" s="44"/>
    </row>
    <row r="541" spans="6:6">
      <c r="F541" s="44"/>
    </row>
  </sheetData>
  <pageMargins left="0.70866141732283472" right="0.70866141732283472" top="0.78740157480314965" bottom="0.78740157480314965" header="0.31496062992125984" footer="0.31496062992125984"/>
  <pageSetup paperSize="9" scale="73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705"/>
  <sheetViews>
    <sheetView workbookViewId="0">
      <pane ySplit="3" topLeftCell="A4" activePane="bottomLeft" state="frozen"/>
      <selection activeCell="A7" sqref="A7:XFD7"/>
      <selection pane="bottomLeft" activeCell="AE8" sqref="AE8"/>
    </sheetView>
  </sheetViews>
  <sheetFormatPr baseColWidth="10" defaultRowHeight="12.75"/>
  <cols>
    <col min="1" max="1" width="11.42578125" style="10"/>
    <col min="2" max="2" width="19.85546875" customWidth="1"/>
    <col min="3" max="3" width="16.85546875" customWidth="1"/>
    <col min="4" max="4" width="4.5703125" style="12" customWidth="1"/>
    <col min="5" max="5" width="4.5703125" style="65" customWidth="1"/>
    <col min="6" max="6" width="5" style="31" customWidth="1"/>
    <col min="7" max="9" width="5" customWidth="1"/>
    <col min="10" max="10" width="5" style="30" customWidth="1"/>
    <col min="11" max="11" width="5" customWidth="1"/>
    <col min="12" max="12" width="5" style="30" customWidth="1"/>
    <col min="13" max="13" width="5" customWidth="1"/>
    <col min="14" max="14" width="5" style="30" customWidth="1"/>
    <col min="15" max="15" width="5" customWidth="1"/>
    <col min="16" max="16" width="5" style="30" customWidth="1"/>
    <col min="17" max="17" width="5" customWidth="1"/>
    <col min="18" max="18" width="5" style="30" customWidth="1"/>
    <col min="19" max="19" width="5" customWidth="1"/>
    <col min="20" max="20" width="5" style="30" customWidth="1"/>
    <col min="21" max="21" width="5" customWidth="1"/>
    <col min="22" max="22" width="5" style="30" customWidth="1"/>
    <col min="23" max="23" width="5" customWidth="1"/>
    <col min="24" max="25" width="5" style="30" customWidth="1"/>
    <col min="26" max="26" width="5" customWidth="1"/>
    <col min="27" max="27" width="5" style="30" customWidth="1"/>
    <col min="28" max="28" width="5" customWidth="1"/>
    <col min="29" max="29" width="5" style="30" customWidth="1"/>
    <col min="30" max="30" width="5" customWidth="1"/>
    <col min="31" max="31" width="5" style="30" customWidth="1"/>
    <col min="32" max="32" width="5" customWidth="1"/>
  </cols>
  <sheetData>
    <row r="1" spans="1:32" ht="18">
      <c r="B1" s="27" t="s">
        <v>202</v>
      </c>
      <c r="C1" s="27"/>
      <c r="D1" s="28"/>
      <c r="E1" s="29"/>
      <c r="F1" s="27"/>
      <c r="G1" s="27"/>
      <c r="H1" s="27" t="s">
        <v>339</v>
      </c>
      <c r="N1" s="30">
        <v>352</v>
      </c>
      <c r="Y1" s="27"/>
      <c r="Z1" s="27"/>
      <c r="AA1" s="27"/>
      <c r="AB1" s="27"/>
      <c r="AC1" s="27"/>
      <c r="AD1" s="27"/>
      <c r="AE1" s="27"/>
      <c r="AF1" s="27"/>
    </row>
    <row r="2" spans="1:32">
      <c r="B2" s="31"/>
      <c r="C2" s="31"/>
      <c r="D2" s="32"/>
      <c r="E2" s="33"/>
    </row>
    <row r="3" spans="1:32">
      <c r="A3" s="34" t="s">
        <v>201</v>
      </c>
      <c r="B3" s="35" t="s">
        <v>1</v>
      </c>
      <c r="C3" s="36" t="s">
        <v>61</v>
      </c>
      <c r="D3" s="37" t="s">
        <v>2</v>
      </c>
      <c r="E3" s="38" t="s">
        <v>3</v>
      </c>
      <c r="F3" s="36">
        <v>2003</v>
      </c>
      <c r="G3" s="36"/>
      <c r="H3" s="36">
        <v>2004</v>
      </c>
      <c r="I3" s="35"/>
      <c r="J3" s="36">
        <v>2005</v>
      </c>
      <c r="K3" s="35"/>
      <c r="L3" s="36">
        <v>2006</v>
      </c>
      <c r="M3" s="35"/>
      <c r="N3" s="36">
        <v>2007</v>
      </c>
      <c r="O3" s="35"/>
      <c r="P3" s="36">
        <v>2008</v>
      </c>
      <c r="Q3" s="35"/>
      <c r="R3" s="36">
        <v>2009</v>
      </c>
      <c r="S3" s="35"/>
      <c r="T3" s="36">
        <v>2010</v>
      </c>
      <c r="U3" s="35"/>
      <c r="V3" s="36">
        <v>2011</v>
      </c>
      <c r="W3" s="35"/>
      <c r="X3" s="36">
        <v>2012</v>
      </c>
      <c r="Y3" s="36"/>
      <c r="Z3" s="36">
        <v>2013</v>
      </c>
      <c r="AA3" s="36"/>
      <c r="AB3" s="36">
        <v>2014</v>
      </c>
      <c r="AC3" s="36"/>
      <c r="AD3" s="36">
        <v>2015</v>
      </c>
      <c r="AE3" s="36"/>
      <c r="AF3" s="36">
        <v>2016</v>
      </c>
    </row>
    <row r="4" spans="1:32">
      <c r="A4" s="83"/>
      <c r="B4" s="39"/>
      <c r="C4" s="40"/>
      <c r="D4" s="41"/>
      <c r="E4" s="42"/>
      <c r="F4" s="40"/>
      <c r="G4" s="40"/>
      <c r="H4" s="40"/>
      <c r="I4" s="39"/>
      <c r="J4" s="40"/>
      <c r="K4" s="39"/>
      <c r="L4" s="40"/>
      <c r="M4" s="39"/>
      <c r="N4" s="40"/>
      <c r="O4" s="39"/>
      <c r="P4" s="40"/>
      <c r="Q4" s="39"/>
      <c r="R4" s="40"/>
      <c r="S4" s="39"/>
      <c r="T4" s="40"/>
      <c r="U4" s="39"/>
      <c r="V4" s="40"/>
      <c r="W4" s="39"/>
      <c r="X4" s="40"/>
      <c r="Y4" s="40"/>
      <c r="Z4" s="40"/>
      <c r="AA4" s="40"/>
      <c r="AB4" s="40"/>
      <c r="AC4" s="40"/>
      <c r="AD4" s="40"/>
      <c r="AE4" s="40"/>
      <c r="AF4" s="40"/>
    </row>
    <row r="5" spans="1:32" ht="15.75">
      <c r="B5" s="9" t="s">
        <v>203</v>
      </c>
      <c r="C5" s="31"/>
      <c r="D5" s="32"/>
      <c r="E5" s="33"/>
      <c r="F5" s="44"/>
      <c r="G5" s="31"/>
      <c r="H5" s="31"/>
      <c r="Z5" s="31"/>
      <c r="AB5" s="31"/>
      <c r="AD5" s="31"/>
      <c r="AF5" s="31"/>
    </row>
    <row r="6" spans="1:32">
      <c r="A6" s="10">
        <v>282</v>
      </c>
      <c r="B6" s="45" t="s">
        <v>343</v>
      </c>
      <c r="C6" s="46" t="s">
        <v>9</v>
      </c>
      <c r="D6" s="37">
        <v>80</v>
      </c>
      <c r="E6" s="38" t="s">
        <v>7</v>
      </c>
      <c r="F6" s="47">
        <v>540</v>
      </c>
      <c r="G6" s="47"/>
      <c r="H6" s="47">
        <v>540</v>
      </c>
      <c r="I6" s="47"/>
      <c r="J6" s="48">
        <v>540</v>
      </c>
      <c r="K6" s="47">
        <v>60</v>
      </c>
      <c r="L6" s="48">
        <v>600</v>
      </c>
      <c r="M6" s="47">
        <v>75</v>
      </c>
      <c r="N6" s="48">
        <v>675</v>
      </c>
      <c r="O6" s="49">
        <v>90</v>
      </c>
      <c r="P6" s="48">
        <f>SUM(N6:O6)</f>
        <v>765</v>
      </c>
      <c r="Q6" s="49">
        <v>0</v>
      </c>
      <c r="R6" s="48">
        <f t="shared" ref="R6:R8" si="0">SUM(P6:Q6)</f>
        <v>765</v>
      </c>
      <c r="S6" s="49">
        <v>0</v>
      </c>
      <c r="T6" s="48">
        <v>765</v>
      </c>
      <c r="U6" s="49">
        <v>75</v>
      </c>
      <c r="V6" s="48">
        <v>840</v>
      </c>
      <c r="W6" s="49">
        <v>0</v>
      </c>
      <c r="X6" s="48">
        <v>840</v>
      </c>
      <c r="Y6" s="48">
        <v>0</v>
      </c>
      <c r="Z6" s="47">
        <f>SUM(X6:Y6)</f>
        <v>840</v>
      </c>
      <c r="AA6" s="48">
        <v>0</v>
      </c>
      <c r="AB6" s="47">
        <f>SUM(Z6:AA6)</f>
        <v>840</v>
      </c>
      <c r="AC6" s="48">
        <v>0</v>
      </c>
      <c r="AD6" s="47">
        <f>SUM(AB6:AC6)</f>
        <v>840</v>
      </c>
      <c r="AE6" s="48">
        <v>0</v>
      </c>
      <c r="AF6" s="47">
        <f>SUM(AD6:AE6)</f>
        <v>840</v>
      </c>
    </row>
    <row r="7" spans="1:32">
      <c r="A7" s="10">
        <v>328</v>
      </c>
      <c r="B7" s="55" t="s">
        <v>422</v>
      </c>
      <c r="C7" s="60" t="s">
        <v>424</v>
      </c>
      <c r="D7" s="37">
        <v>96</v>
      </c>
      <c r="E7" s="38" t="s">
        <v>12</v>
      </c>
      <c r="F7" s="47"/>
      <c r="G7" s="47"/>
      <c r="H7" s="47"/>
      <c r="I7" s="47"/>
      <c r="J7" s="48"/>
      <c r="K7" s="47"/>
      <c r="L7" s="48"/>
      <c r="M7" s="47"/>
      <c r="N7" s="48"/>
      <c r="O7" s="49"/>
      <c r="P7" s="48"/>
      <c r="Q7" s="49"/>
      <c r="R7" s="48"/>
      <c r="S7" s="49"/>
      <c r="T7" s="48"/>
      <c r="U7" s="49"/>
      <c r="V7" s="48">
        <v>0</v>
      </c>
      <c r="W7" s="49">
        <v>65</v>
      </c>
      <c r="X7" s="48">
        <v>65</v>
      </c>
      <c r="Y7" s="48">
        <v>0</v>
      </c>
      <c r="Z7" s="47">
        <f>SUM(X7:Y7)</f>
        <v>65</v>
      </c>
      <c r="AA7" s="48">
        <v>0</v>
      </c>
      <c r="AB7" s="47">
        <f>SUM(Z7:AA7)</f>
        <v>65</v>
      </c>
      <c r="AC7" s="48">
        <v>0</v>
      </c>
      <c r="AD7" s="47">
        <f t="shared" ref="AD7:AD8" si="1">SUM(AB7:AC7)</f>
        <v>65</v>
      </c>
      <c r="AE7" s="48">
        <v>0</v>
      </c>
      <c r="AF7" s="47">
        <f t="shared" ref="AF7:AF8" si="2">SUM(AD7:AE7)</f>
        <v>65</v>
      </c>
    </row>
    <row r="8" spans="1:32">
      <c r="A8" s="10">
        <v>6</v>
      </c>
      <c r="B8" s="45" t="s">
        <v>136</v>
      </c>
      <c r="C8" s="46" t="s">
        <v>50</v>
      </c>
      <c r="D8" s="37">
        <v>85</v>
      </c>
      <c r="E8" s="38" t="s">
        <v>43</v>
      </c>
      <c r="F8" s="47"/>
      <c r="G8" s="47"/>
      <c r="H8" s="47"/>
      <c r="I8" s="47"/>
      <c r="J8" s="48"/>
      <c r="K8" s="47">
        <v>85</v>
      </c>
      <c r="L8" s="48">
        <f t="shared" ref="L8" si="3">SUM(J8:K8)</f>
        <v>85</v>
      </c>
      <c r="M8" s="47">
        <v>85</v>
      </c>
      <c r="N8" s="48">
        <f t="shared" ref="N8" si="4">SUM(L8:M8)</f>
        <v>170</v>
      </c>
      <c r="O8" s="49">
        <v>85</v>
      </c>
      <c r="P8" s="48">
        <f>SUM(N8:O8)</f>
        <v>255</v>
      </c>
      <c r="Q8" s="49">
        <v>100</v>
      </c>
      <c r="R8" s="48">
        <f t="shared" si="0"/>
        <v>355</v>
      </c>
      <c r="S8" s="49">
        <v>100</v>
      </c>
      <c r="T8" s="48">
        <v>455</v>
      </c>
      <c r="U8" s="49">
        <v>95</v>
      </c>
      <c r="V8" s="48">
        <v>550</v>
      </c>
      <c r="W8" s="49">
        <v>80</v>
      </c>
      <c r="X8" s="48">
        <v>630</v>
      </c>
      <c r="Y8" s="48">
        <v>95</v>
      </c>
      <c r="Z8" s="47">
        <f>SUM(X8:Y8)</f>
        <v>725</v>
      </c>
      <c r="AA8" s="48">
        <v>100</v>
      </c>
      <c r="AB8" s="47">
        <f>SUM(Z8:AA8)</f>
        <v>825</v>
      </c>
      <c r="AC8" s="48">
        <v>95</v>
      </c>
      <c r="AD8" s="47">
        <f t="shared" si="1"/>
        <v>920</v>
      </c>
      <c r="AE8" s="48">
        <f>VLOOKUP(A:A,'Rangliste ab 9.Rang'!A:R,18,FALSE)</f>
        <v>95</v>
      </c>
      <c r="AF8" s="47">
        <f t="shared" si="2"/>
        <v>1015</v>
      </c>
    </row>
    <row r="9" spans="1:32">
      <c r="B9" s="50"/>
      <c r="C9" s="44"/>
      <c r="D9" s="41"/>
      <c r="E9" s="42"/>
      <c r="F9" s="53"/>
      <c r="G9" s="53"/>
      <c r="H9" s="53"/>
      <c r="I9" s="54"/>
      <c r="J9" s="52"/>
      <c r="K9" s="54"/>
      <c r="L9" s="52"/>
      <c r="M9" s="54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1:32" ht="15.75">
      <c r="B10" s="9" t="s">
        <v>204</v>
      </c>
      <c r="C10" s="31"/>
      <c r="D10" s="32"/>
      <c r="E10" s="33"/>
      <c r="F10" s="53"/>
      <c r="G10" s="53"/>
      <c r="H10" s="53"/>
      <c r="I10" s="54"/>
      <c r="J10" s="52"/>
      <c r="K10" s="54"/>
      <c r="L10" s="52"/>
      <c r="M10" s="54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7"/>
      <c r="Z10" s="57"/>
      <c r="AA10" s="57"/>
      <c r="AB10" s="52"/>
      <c r="AC10" s="52"/>
      <c r="AD10" s="52"/>
      <c r="AE10" s="52"/>
      <c r="AF10" s="52"/>
    </row>
    <row r="11" spans="1:32">
      <c r="A11" s="10">
        <v>10</v>
      </c>
      <c r="B11" s="45" t="s">
        <v>34</v>
      </c>
      <c r="C11" s="46" t="s">
        <v>360</v>
      </c>
      <c r="D11" s="37">
        <v>79</v>
      </c>
      <c r="E11" s="38" t="s">
        <v>30</v>
      </c>
      <c r="F11" s="47">
        <v>505</v>
      </c>
      <c r="G11" s="47">
        <v>85</v>
      </c>
      <c r="H11" s="47">
        <f>SUM(F11:G11)</f>
        <v>590</v>
      </c>
      <c r="I11" s="49">
        <v>95</v>
      </c>
      <c r="J11" s="48">
        <f>SUM(H11:I11)</f>
        <v>685</v>
      </c>
      <c r="K11" s="49">
        <v>95</v>
      </c>
      <c r="L11" s="48">
        <f>SUM(J11:K11)</f>
        <v>780</v>
      </c>
      <c r="M11" s="49">
        <v>85</v>
      </c>
      <c r="N11" s="48">
        <f>SUM(L11:M11)</f>
        <v>865</v>
      </c>
      <c r="O11" s="49">
        <v>0</v>
      </c>
      <c r="P11" s="48">
        <f>SUM(N11:O11)</f>
        <v>865</v>
      </c>
      <c r="Q11" s="49">
        <v>90</v>
      </c>
      <c r="R11" s="48">
        <f>SUM(P11:Q11)</f>
        <v>955</v>
      </c>
      <c r="S11" s="49">
        <v>80</v>
      </c>
      <c r="T11" s="48">
        <v>1035</v>
      </c>
      <c r="U11" s="49">
        <v>70</v>
      </c>
      <c r="V11" s="48">
        <v>1105</v>
      </c>
      <c r="W11" s="49">
        <v>80</v>
      </c>
      <c r="X11" s="48">
        <v>1185</v>
      </c>
      <c r="Y11" s="48">
        <v>80</v>
      </c>
      <c r="Z11" s="47">
        <f t="shared" ref="Z11:Z32" si="5">SUM(X11:Y11)</f>
        <v>1265</v>
      </c>
      <c r="AA11" s="48">
        <v>75</v>
      </c>
      <c r="AB11" s="47">
        <f t="shared" ref="AB11:AB32" si="6">SUM(Z11:AA11)</f>
        <v>1340</v>
      </c>
      <c r="AC11" s="48">
        <v>0</v>
      </c>
      <c r="AD11" s="47">
        <f t="shared" ref="AD11:AD32" si="7">SUM(AB11:AC11)</f>
        <v>1340</v>
      </c>
      <c r="AE11" s="48">
        <v>0</v>
      </c>
      <c r="AF11" s="47">
        <f t="shared" ref="AF11:AF32" si="8">SUM(AD11:AE11)</f>
        <v>1340</v>
      </c>
    </row>
    <row r="12" spans="1:32">
      <c r="A12" s="10">
        <v>329</v>
      </c>
      <c r="B12" s="55" t="s">
        <v>423</v>
      </c>
      <c r="C12" s="60" t="s">
        <v>425</v>
      </c>
      <c r="D12" s="37">
        <v>96</v>
      </c>
      <c r="E12" s="38" t="s">
        <v>12</v>
      </c>
      <c r="F12" s="47"/>
      <c r="G12" s="47"/>
      <c r="H12" s="47"/>
      <c r="I12" s="49"/>
      <c r="J12" s="48"/>
      <c r="K12" s="49"/>
      <c r="L12" s="48"/>
      <c r="M12" s="49"/>
      <c r="N12" s="48"/>
      <c r="O12" s="49"/>
      <c r="P12" s="48"/>
      <c r="Q12" s="49"/>
      <c r="R12" s="48"/>
      <c r="S12" s="49"/>
      <c r="T12" s="48"/>
      <c r="U12" s="49"/>
      <c r="V12" s="48">
        <v>0</v>
      </c>
      <c r="W12" s="49">
        <v>35</v>
      </c>
      <c r="X12" s="48">
        <v>35</v>
      </c>
      <c r="Y12" s="48">
        <v>0</v>
      </c>
      <c r="Z12" s="47">
        <f t="shared" si="5"/>
        <v>35</v>
      </c>
      <c r="AA12" s="48">
        <v>0</v>
      </c>
      <c r="AB12" s="47">
        <f t="shared" si="6"/>
        <v>35</v>
      </c>
      <c r="AC12" s="48">
        <v>0</v>
      </c>
      <c r="AD12" s="47">
        <f t="shared" si="7"/>
        <v>35</v>
      </c>
      <c r="AE12" s="48">
        <v>0</v>
      </c>
      <c r="AF12" s="47">
        <f t="shared" si="8"/>
        <v>35</v>
      </c>
    </row>
    <row r="13" spans="1:32">
      <c r="A13" s="10">
        <v>306</v>
      </c>
      <c r="B13" s="45" t="s">
        <v>386</v>
      </c>
      <c r="C13" s="46" t="s">
        <v>387</v>
      </c>
      <c r="D13" s="37">
        <v>95</v>
      </c>
      <c r="E13" s="38" t="s">
        <v>12</v>
      </c>
      <c r="F13" s="47"/>
      <c r="G13" s="47"/>
      <c r="H13" s="47"/>
      <c r="I13" s="49"/>
      <c r="J13" s="48"/>
      <c r="K13" s="49"/>
      <c r="L13" s="48"/>
      <c r="M13" s="49"/>
      <c r="N13" s="48"/>
      <c r="O13" s="49"/>
      <c r="P13" s="48"/>
      <c r="Q13" s="49"/>
      <c r="R13" s="48">
        <v>0</v>
      </c>
      <c r="S13" s="61">
        <v>55</v>
      </c>
      <c r="T13" s="48">
        <v>55</v>
      </c>
      <c r="U13" s="49">
        <v>75</v>
      </c>
      <c r="V13" s="48">
        <v>130</v>
      </c>
      <c r="W13" s="49">
        <v>0</v>
      </c>
      <c r="X13" s="48">
        <v>130</v>
      </c>
      <c r="Y13" s="48">
        <v>0</v>
      </c>
      <c r="Z13" s="47">
        <f t="shared" si="5"/>
        <v>130</v>
      </c>
      <c r="AA13" s="48">
        <v>0</v>
      </c>
      <c r="AB13" s="47">
        <f t="shared" si="6"/>
        <v>130</v>
      </c>
      <c r="AC13" s="48">
        <v>0</v>
      </c>
      <c r="AD13" s="47">
        <f t="shared" si="7"/>
        <v>130</v>
      </c>
      <c r="AE13" s="48">
        <v>0</v>
      </c>
      <c r="AF13" s="47">
        <f t="shared" si="8"/>
        <v>130</v>
      </c>
    </row>
    <row r="14" spans="1:32">
      <c r="A14" s="10">
        <v>315</v>
      </c>
      <c r="B14" s="55" t="s">
        <v>399</v>
      </c>
      <c r="C14" s="60" t="s">
        <v>40</v>
      </c>
      <c r="D14" s="37">
        <v>91</v>
      </c>
      <c r="E14" s="38" t="s">
        <v>30</v>
      </c>
      <c r="F14" s="47"/>
      <c r="G14" s="47"/>
      <c r="H14" s="47"/>
      <c r="I14" s="49"/>
      <c r="J14" s="48"/>
      <c r="K14" s="49"/>
      <c r="L14" s="48"/>
      <c r="M14" s="49"/>
      <c r="N14" s="48"/>
      <c r="O14" s="49"/>
      <c r="P14" s="48"/>
      <c r="Q14" s="49"/>
      <c r="R14" s="48"/>
      <c r="S14" s="61"/>
      <c r="T14" s="48">
        <v>0</v>
      </c>
      <c r="U14" s="49">
        <v>40</v>
      </c>
      <c r="V14" s="48">
        <v>40</v>
      </c>
      <c r="W14" s="49">
        <v>55</v>
      </c>
      <c r="X14" s="48">
        <v>95</v>
      </c>
      <c r="Y14" s="48">
        <v>70</v>
      </c>
      <c r="Z14" s="47">
        <f t="shared" si="5"/>
        <v>165</v>
      </c>
      <c r="AA14" s="48">
        <v>55</v>
      </c>
      <c r="AB14" s="47">
        <f t="shared" si="6"/>
        <v>220</v>
      </c>
      <c r="AC14" s="48">
        <v>0</v>
      </c>
      <c r="AD14" s="47">
        <f t="shared" si="7"/>
        <v>220</v>
      </c>
      <c r="AE14" s="48">
        <v>0</v>
      </c>
      <c r="AF14" s="47">
        <f t="shared" si="8"/>
        <v>220</v>
      </c>
    </row>
    <row r="15" spans="1:32">
      <c r="A15" s="10">
        <v>316</v>
      </c>
      <c r="B15" s="55" t="s">
        <v>400</v>
      </c>
      <c r="C15" s="60" t="s">
        <v>40</v>
      </c>
      <c r="D15" s="37">
        <v>91</v>
      </c>
      <c r="E15" s="38" t="s">
        <v>30</v>
      </c>
      <c r="F15" s="47"/>
      <c r="G15" s="47"/>
      <c r="H15" s="47"/>
      <c r="I15" s="49"/>
      <c r="J15" s="48"/>
      <c r="K15" s="49"/>
      <c r="L15" s="48"/>
      <c r="M15" s="49"/>
      <c r="N15" s="48"/>
      <c r="O15" s="49"/>
      <c r="P15" s="48"/>
      <c r="Q15" s="49"/>
      <c r="R15" s="48"/>
      <c r="S15" s="61"/>
      <c r="T15" s="48">
        <v>0</v>
      </c>
      <c r="U15" s="49">
        <v>30</v>
      </c>
      <c r="V15" s="48">
        <v>30</v>
      </c>
      <c r="W15" s="49">
        <v>40</v>
      </c>
      <c r="X15" s="48">
        <v>70</v>
      </c>
      <c r="Y15" s="48">
        <v>0</v>
      </c>
      <c r="Z15" s="47">
        <f t="shared" si="5"/>
        <v>70</v>
      </c>
      <c r="AA15" s="48">
        <v>0</v>
      </c>
      <c r="AB15" s="47">
        <f t="shared" si="6"/>
        <v>70</v>
      </c>
      <c r="AC15" s="48">
        <v>0</v>
      </c>
      <c r="AD15" s="47">
        <f t="shared" si="7"/>
        <v>70</v>
      </c>
      <c r="AE15" s="48">
        <v>0</v>
      </c>
      <c r="AF15" s="47">
        <f t="shared" si="8"/>
        <v>70</v>
      </c>
    </row>
    <row r="16" spans="1:32">
      <c r="A16" s="10">
        <v>16</v>
      </c>
      <c r="B16" s="45" t="s">
        <v>98</v>
      </c>
      <c r="C16" s="46" t="s">
        <v>99</v>
      </c>
      <c r="D16" s="37">
        <v>40</v>
      </c>
      <c r="E16" s="38" t="s">
        <v>43</v>
      </c>
      <c r="F16" s="47">
        <v>125</v>
      </c>
      <c r="G16" s="47">
        <v>80</v>
      </c>
      <c r="H16" s="47">
        <f>SUM(F16:G16)</f>
        <v>205</v>
      </c>
      <c r="I16" s="47">
        <v>65</v>
      </c>
      <c r="J16" s="48">
        <f>SUM(H16:I16)</f>
        <v>270</v>
      </c>
      <c r="K16" s="47">
        <v>50</v>
      </c>
      <c r="L16" s="48">
        <f>SUM(J16:K16)</f>
        <v>320</v>
      </c>
      <c r="M16" s="47">
        <v>60</v>
      </c>
      <c r="N16" s="48">
        <f>SUM(L16:M16)</f>
        <v>380</v>
      </c>
      <c r="O16" s="49">
        <v>75</v>
      </c>
      <c r="P16" s="48">
        <f>SUM(N16:O16)</f>
        <v>455</v>
      </c>
      <c r="Q16" s="49">
        <v>65</v>
      </c>
      <c r="R16" s="48">
        <f>SUM(P16:Q16)</f>
        <v>520</v>
      </c>
      <c r="S16" s="61">
        <v>60</v>
      </c>
      <c r="T16" s="48">
        <v>580</v>
      </c>
      <c r="U16" s="49">
        <v>75</v>
      </c>
      <c r="V16" s="48">
        <v>655</v>
      </c>
      <c r="W16" s="49">
        <v>55</v>
      </c>
      <c r="X16" s="48">
        <v>710</v>
      </c>
      <c r="Y16" s="48">
        <v>60</v>
      </c>
      <c r="Z16" s="47">
        <f t="shared" si="5"/>
        <v>770</v>
      </c>
      <c r="AA16" s="48">
        <v>0</v>
      </c>
      <c r="AB16" s="47">
        <f t="shared" si="6"/>
        <v>770</v>
      </c>
      <c r="AC16" s="48">
        <v>0</v>
      </c>
      <c r="AD16" s="47">
        <f t="shared" si="7"/>
        <v>770</v>
      </c>
      <c r="AE16" s="48">
        <v>0</v>
      </c>
      <c r="AF16" s="47">
        <f t="shared" si="8"/>
        <v>770</v>
      </c>
    </row>
    <row r="17" spans="1:32">
      <c r="A17" s="10">
        <v>19</v>
      </c>
      <c r="B17" s="45" t="s">
        <v>100</v>
      </c>
      <c r="C17" s="46" t="s">
        <v>101</v>
      </c>
      <c r="D17" s="37">
        <v>47</v>
      </c>
      <c r="E17" s="38" t="s">
        <v>43</v>
      </c>
      <c r="F17" s="47">
        <v>1760</v>
      </c>
      <c r="G17" s="47">
        <v>70</v>
      </c>
      <c r="H17" s="47">
        <f>SUM(F17:G17)</f>
        <v>1830</v>
      </c>
      <c r="I17" s="49"/>
      <c r="J17" s="48">
        <f>SUM(H17:I17)</f>
        <v>1830</v>
      </c>
      <c r="K17" s="49">
        <v>85</v>
      </c>
      <c r="L17" s="48">
        <f>SUM(J17:K17)</f>
        <v>1915</v>
      </c>
      <c r="M17" s="49">
        <v>65</v>
      </c>
      <c r="N17" s="48">
        <f>SUM(L17:M17)</f>
        <v>1980</v>
      </c>
      <c r="O17" s="49">
        <v>75</v>
      </c>
      <c r="P17" s="48">
        <f>SUM(N17:O17)</f>
        <v>2055</v>
      </c>
      <c r="Q17" s="49">
        <v>80</v>
      </c>
      <c r="R17" s="48">
        <f>SUM(P17:Q17)</f>
        <v>2135</v>
      </c>
      <c r="S17" s="61">
        <v>85</v>
      </c>
      <c r="T17" s="48">
        <v>2220</v>
      </c>
      <c r="U17" s="49">
        <v>55</v>
      </c>
      <c r="V17" s="48">
        <v>2275</v>
      </c>
      <c r="W17" s="49">
        <v>75</v>
      </c>
      <c r="X17" s="48">
        <v>2350</v>
      </c>
      <c r="Y17" s="48">
        <v>60</v>
      </c>
      <c r="Z17" s="47">
        <f t="shared" si="5"/>
        <v>2410</v>
      </c>
      <c r="AA17" s="48">
        <v>0</v>
      </c>
      <c r="AB17" s="47">
        <f t="shared" si="6"/>
        <v>2410</v>
      </c>
      <c r="AC17" s="48">
        <v>0</v>
      </c>
      <c r="AD17" s="47">
        <f t="shared" si="7"/>
        <v>2410</v>
      </c>
      <c r="AE17" s="48">
        <v>0</v>
      </c>
      <c r="AF17" s="47">
        <f t="shared" si="8"/>
        <v>2410</v>
      </c>
    </row>
    <row r="18" spans="1:32">
      <c r="A18" s="10">
        <v>25</v>
      </c>
      <c r="B18" s="45" t="s">
        <v>73</v>
      </c>
      <c r="C18" s="46" t="s">
        <v>74</v>
      </c>
      <c r="D18" s="37">
        <v>53</v>
      </c>
      <c r="E18" s="38" t="s">
        <v>12</v>
      </c>
      <c r="F18" s="47">
        <v>2145</v>
      </c>
      <c r="G18" s="47">
        <v>85</v>
      </c>
      <c r="H18" s="47">
        <f>SUM(F18:G18)</f>
        <v>2230</v>
      </c>
      <c r="I18" s="49">
        <v>55</v>
      </c>
      <c r="J18" s="48">
        <f>SUM(H18:I18)</f>
        <v>2285</v>
      </c>
      <c r="K18" s="49">
        <v>65</v>
      </c>
      <c r="L18" s="48">
        <f>SUM(J18:K18)</f>
        <v>2350</v>
      </c>
      <c r="M18" s="49">
        <v>65</v>
      </c>
      <c r="N18" s="48">
        <f>SUM(L18:M18)</f>
        <v>2415</v>
      </c>
      <c r="O18" s="49">
        <v>60</v>
      </c>
      <c r="P18" s="48">
        <f>SUM(N18:O18)</f>
        <v>2475</v>
      </c>
      <c r="Q18" s="49">
        <v>75</v>
      </c>
      <c r="R18" s="48">
        <f>SUM(P18:Q18)</f>
        <v>2550</v>
      </c>
      <c r="S18" s="61">
        <v>55</v>
      </c>
      <c r="T18" s="48">
        <v>2605</v>
      </c>
      <c r="U18" s="49">
        <v>70</v>
      </c>
      <c r="V18" s="48">
        <v>2675</v>
      </c>
      <c r="W18" s="49">
        <v>0</v>
      </c>
      <c r="X18" s="48">
        <v>2675</v>
      </c>
      <c r="Y18" s="48">
        <v>0</v>
      </c>
      <c r="Z18" s="47">
        <f t="shared" si="5"/>
        <v>2675</v>
      </c>
      <c r="AA18" s="48">
        <v>0</v>
      </c>
      <c r="AB18" s="47">
        <f t="shared" si="6"/>
        <v>2675</v>
      </c>
      <c r="AC18" s="48">
        <v>0</v>
      </c>
      <c r="AD18" s="47">
        <f t="shared" si="7"/>
        <v>2675</v>
      </c>
      <c r="AE18" s="48">
        <v>0</v>
      </c>
      <c r="AF18" s="47">
        <f t="shared" si="8"/>
        <v>2675</v>
      </c>
    </row>
    <row r="19" spans="1:32">
      <c r="A19" s="10">
        <v>296</v>
      </c>
      <c r="B19" s="45" t="s">
        <v>367</v>
      </c>
      <c r="C19" s="60" t="s">
        <v>368</v>
      </c>
      <c r="D19" s="37">
        <v>77</v>
      </c>
      <c r="E19" s="38" t="s">
        <v>43</v>
      </c>
      <c r="F19" s="47"/>
      <c r="G19" s="47"/>
      <c r="H19" s="47"/>
      <c r="I19" s="49"/>
      <c r="J19" s="48"/>
      <c r="K19" s="49"/>
      <c r="L19" s="48"/>
      <c r="M19" s="49"/>
      <c r="N19" s="48"/>
      <c r="O19" s="49"/>
      <c r="P19" s="48"/>
      <c r="Q19" s="49">
        <v>75</v>
      </c>
      <c r="R19" s="48">
        <f>SUM(P19:Q19)</f>
        <v>75</v>
      </c>
      <c r="S19" s="61">
        <v>85</v>
      </c>
      <c r="T19" s="48">
        <v>160</v>
      </c>
      <c r="U19" s="49">
        <v>90</v>
      </c>
      <c r="V19" s="48">
        <v>250</v>
      </c>
      <c r="W19" s="49">
        <v>85</v>
      </c>
      <c r="X19" s="48">
        <v>335</v>
      </c>
      <c r="Y19" s="48">
        <v>90</v>
      </c>
      <c r="Z19" s="47">
        <f t="shared" si="5"/>
        <v>425</v>
      </c>
      <c r="AA19" s="48">
        <v>80</v>
      </c>
      <c r="AB19" s="47">
        <f t="shared" si="6"/>
        <v>505</v>
      </c>
      <c r="AC19" s="48">
        <v>80</v>
      </c>
      <c r="AD19" s="47">
        <f t="shared" si="7"/>
        <v>585</v>
      </c>
      <c r="AE19" s="48">
        <f>VLOOKUP(A:A,'Rangliste ab 9.Rang'!A:R,18,FALSE)</f>
        <v>90</v>
      </c>
      <c r="AF19" s="47">
        <f t="shared" si="8"/>
        <v>675</v>
      </c>
    </row>
    <row r="20" spans="1:32">
      <c r="A20" s="10">
        <v>342</v>
      </c>
      <c r="B20" s="55" t="s">
        <v>447</v>
      </c>
      <c r="C20" s="60" t="s">
        <v>27</v>
      </c>
      <c r="D20" s="37">
        <v>90</v>
      </c>
      <c r="E20" s="38" t="s">
        <v>43</v>
      </c>
      <c r="F20" s="47"/>
      <c r="G20" s="47"/>
      <c r="H20" s="47"/>
      <c r="I20" s="49"/>
      <c r="J20" s="48"/>
      <c r="K20" s="49"/>
      <c r="L20" s="48"/>
      <c r="M20" s="49"/>
      <c r="N20" s="48"/>
      <c r="O20" s="49"/>
      <c r="P20" s="48"/>
      <c r="Q20" s="49"/>
      <c r="R20" s="48"/>
      <c r="S20" s="61"/>
      <c r="T20" s="48"/>
      <c r="U20" s="49"/>
      <c r="V20" s="48"/>
      <c r="W20" s="49"/>
      <c r="X20" s="48"/>
      <c r="Y20" s="48">
        <v>100</v>
      </c>
      <c r="Z20" s="47">
        <f t="shared" si="5"/>
        <v>100</v>
      </c>
      <c r="AA20" s="48">
        <v>0</v>
      </c>
      <c r="AB20" s="47">
        <f t="shared" si="6"/>
        <v>100</v>
      </c>
      <c r="AC20" s="48">
        <v>0</v>
      </c>
      <c r="AD20" s="47">
        <f t="shared" si="7"/>
        <v>100</v>
      </c>
      <c r="AE20" s="48">
        <f>VLOOKUP(A:A,'Rangliste ab 9.Rang'!A:R,18,FALSE)</f>
        <v>100</v>
      </c>
      <c r="AF20" s="47">
        <f t="shared" si="8"/>
        <v>200</v>
      </c>
    </row>
    <row r="21" spans="1:32">
      <c r="A21" s="10">
        <v>317</v>
      </c>
      <c r="B21" s="55" t="s">
        <v>401</v>
      </c>
      <c r="C21" s="60" t="s">
        <v>402</v>
      </c>
      <c r="D21" s="37">
        <v>95</v>
      </c>
      <c r="E21" s="38" t="s">
        <v>12</v>
      </c>
      <c r="F21" s="47"/>
      <c r="G21" s="47"/>
      <c r="H21" s="47"/>
      <c r="I21" s="49"/>
      <c r="J21" s="48"/>
      <c r="K21" s="49"/>
      <c r="L21" s="48"/>
      <c r="M21" s="49"/>
      <c r="N21" s="48"/>
      <c r="O21" s="49"/>
      <c r="P21" s="48"/>
      <c r="Q21" s="49"/>
      <c r="R21" s="48"/>
      <c r="S21" s="61"/>
      <c r="T21" s="48">
        <v>0</v>
      </c>
      <c r="U21" s="49">
        <v>75</v>
      </c>
      <c r="V21" s="48">
        <v>75</v>
      </c>
      <c r="W21" s="49">
        <v>0</v>
      </c>
      <c r="X21" s="48">
        <v>75</v>
      </c>
      <c r="Y21" s="48">
        <v>90</v>
      </c>
      <c r="Z21" s="47">
        <f t="shared" si="5"/>
        <v>165</v>
      </c>
      <c r="AA21" s="48">
        <v>90</v>
      </c>
      <c r="AB21" s="47">
        <f t="shared" si="6"/>
        <v>255</v>
      </c>
      <c r="AC21" s="48">
        <v>0</v>
      </c>
      <c r="AD21" s="47">
        <f t="shared" si="7"/>
        <v>255</v>
      </c>
      <c r="AE21" s="48">
        <v>0</v>
      </c>
      <c r="AF21" s="47">
        <f t="shared" si="8"/>
        <v>255</v>
      </c>
    </row>
    <row r="22" spans="1:32">
      <c r="A22" s="10">
        <v>28</v>
      </c>
      <c r="B22" s="45" t="s">
        <v>33</v>
      </c>
      <c r="C22" s="46" t="s">
        <v>245</v>
      </c>
      <c r="D22" s="37">
        <v>84</v>
      </c>
      <c r="E22" s="38" t="s">
        <v>30</v>
      </c>
      <c r="F22" s="47">
        <v>385</v>
      </c>
      <c r="G22" s="47">
        <v>90</v>
      </c>
      <c r="H22" s="47">
        <f>SUM(F22:G22)</f>
        <v>475</v>
      </c>
      <c r="I22" s="49">
        <v>95</v>
      </c>
      <c r="J22" s="48">
        <f>SUM(H22:I22)</f>
        <v>570</v>
      </c>
      <c r="K22" s="49">
        <v>95</v>
      </c>
      <c r="L22" s="48">
        <f>SUM(J22:K22)</f>
        <v>665</v>
      </c>
      <c r="M22" s="49">
        <v>100</v>
      </c>
      <c r="N22" s="48">
        <f>SUM(L22:M22)</f>
        <v>765</v>
      </c>
      <c r="O22" s="49">
        <v>100</v>
      </c>
      <c r="P22" s="48">
        <f>SUM(N22:O22)</f>
        <v>865</v>
      </c>
      <c r="Q22" s="49">
        <v>95</v>
      </c>
      <c r="R22" s="48">
        <f t="shared" ref="R22:R30" si="9">SUM(P22:Q22)</f>
        <v>960</v>
      </c>
      <c r="S22" s="61">
        <v>95</v>
      </c>
      <c r="T22" s="48">
        <v>1055</v>
      </c>
      <c r="U22" s="49">
        <v>90</v>
      </c>
      <c r="V22" s="48">
        <v>1145</v>
      </c>
      <c r="W22" s="49">
        <v>100</v>
      </c>
      <c r="X22" s="48">
        <v>1245</v>
      </c>
      <c r="Y22" s="48">
        <v>0</v>
      </c>
      <c r="Z22" s="47">
        <f t="shared" si="5"/>
        <v>1245</v>
      </c>
      <c r="AA22" s="48">
        <v>0</v>
      </c>
      <c r="AB22" s="47">
        <f t="shared" si="6"/>
        <v>1245</v>
      </c>
      <c r="AC22" s="48">
        <v>95</v>
      </c>
      <c r="AD22" s="47">
        <f t="shared" si="7"/>
        <v>1340</v>
      </c>
      <c r="AE22" s="48">
        <v>0</v>
      </c>
      <c r="AF22" s="47">
        <f t="shared" si="8"/>
        <v>1340</v>
      </c>
    </row>
    <row r="23" spans="1:32">
      <c r="A23" s="10">
        <v>254</v>
      </c>
      <c r="B23" s="45" t="s">
        <v>414</v>
      </c>
      <c r="C23" s="46" t="s">
        <v>245</v>
      </c>
      <c r="D23" s="37">
        <v>85</v>
      </c>
      <c r="E23" s="38" t="s">
        <v>7</v>
      </c>
      <c r="F23" s="47">
        <v>170</v>
      </c>
      <c r="G23" s="47">
        <v>100</v>
      </c>
      <c r="H23" s="47">
        <f>SUM(F23:G23)</f>
        <v>270</v>
      </c>
      <c r="I23" s="47">
        <v>100</v>
      </c>
      <c r="J23" s="48">
        <f>SUM(H23:I23)</f>
        <v>370</v>
      </c>
      <c r="K23" s="47">
        <v>100</v>
      </c>
      <c r="L23" s="48">
        <f>SUM(J23:K23)</f>
        <v>470</v>
      </c>
      <c r="M23" s="47">
        <v>90</v>
      </c>
      <c r="N23" s="48">
        <f>SUM(L23:M23)</f>
        <v>560</v>
      </c>
      <c r="O23" s="49">
        <v>100</v>
      </c>
      <c r="P23" s="48">
        <f>SUM(N23:O23)</f>
        <v>660</v>
      </c>
      <c r="Q23" s="49">
        <v>100</v>
      </c>
      <c r="R23" s="48">
        <f t="shared" si="9"/>
        <v>760</v>
      </c>
      <c r="S23" s="49">
        <v>100</v>
      </c>
      <c r="T23" s="48">
        <v>860</v>
      </c>
      <c r="U23" s="49">
        <v>100</v>
      </c>
      <c r="V23" s="48">
        <v>960</v>
      </c>
      <c r="W23" s="49">
        <v>95</v>
      </c>
      <c r="X23" s="48">
        <v>1055</v>
      </c>
      <c r="Y23" s="48">
        <v>0</v>
      </c>
      <c r="Z23" s="47">
        <f t="shared" si="5"/>
        <v>1055</v>
      </c>
      <c r="AA23" s="48">
        <v>0</v>
      </c>
      <c r="AB23" s="47">
        <f t="shared" si="6"/>
        <v>1055</v>
      </c>
      <c r="AC23" s="48">
        <v>95</v>
      </c>
      <c r="AD23" s="47">
        <f t="shared" si="7"/>
        <v>1150</v>
      </c>
      <c r="AE23" s="48">
        <v>0</v>
      </c>
      <c r="AF23" s="47">
        <f t="shared" si="8"/>
        <v>1150</v>
      </c>
    </row>
    <row r="24" spans="1:32">
      <c r="A24" s="10">
        <v>299</v>
      </c>
      <c r="B24" s="45" t="s">
        <v>372</v>
      </c>
      <c r="C24" s="46" t="s">
        <v>373</v>
      </c>
      <c r="D24" s="37">
        <v>93</v>
      </c>
      <c r="E24" s="38" t="s">
        <v>43</v>
      </c>
      <c r="F24" s="47"/>
      <c r="G24" s="47"/>
      <c r="H24" s="47"/>
      <c r="I24" s="49"/>
      <c r="J24" s="48"/>
      <c r="K24" s="49"/>
      <c r="L24" s="48"/>
      <c r="M24" s="49"/>
      <c r="N24" s="48"/>
      <c r="O24" s="49"/>
      <c r="P24" s="48"/>
      <c r="Q24" s="49">
        <v>70</v>
      </c>
      <c r="R24" s="48">
        <f t="shared" si="9"/>
        <v>70</v>
      </c>
      <c r="S24" s="61">
        <v>65</v>
      </c>
      <c r="T24" s="48">
        <v>135</v>
      </c>
      <c r="U24" s="49">
        <v>80</v>
      </c>
      <c r="V24" s="48">
        <v>215</v>
      </c>
      <c r="W24" s="49">
        <v>75</v>
      </c>
      <c r="X24" s="48">
        <v>290</v>
      </c>
      <c r="Y24" s="48">
        <v>0</v>
      </c>
      <c r="Z24" s="47">
        <f t="shared" si="5"/>
        <v>290</v>
      </c>
      <c r="AA24" s="48">
        <v>0</v>
      </c>
      <c r="AB24" s="47">
        <f t="shared" si="6"/>
        <v>290</v>
      </c>
      <c r="AC24" s="48">
        <v>0</v>
      </c>
      <c r="AD24" s="47">
        <f t="shared" si="7"/>
        <v>290</v>
      </c>
      <c r="AE24" s="48">
        <v>0</v>
      </c>
      <c r="AF24" s="47">
        <f t="shared" si="8"/>
        <v>290</v>
      </c>
    </row>
    <row r="25" spans="1:32">
      <c r="A25" s="10">
        <v>31</v>
      </c>
      <c r="B25" s="45" t="s">
        <v>161</v>
      </c>
      <c r="C25" s="46" t="s">
        <v>162</v>
      </c>
      <c r="D25" s="37">
        <v>89</v>
      </c>
      <c r="E25" s="38" t="s">
        <v>7</v>
      </c>
      <c r="F25" s="47">
        <v>150</v>
      </c>
      <c r="G25" s="47">
        <v>80</v>
      </c>
      <c r="H25" s="47">
        <f>SUM(F25:G25)</f>
        <v>230</v>
      </c>
      <c r="I25" s="49">
        <v>75</v>
      </c>
      <c r="J25" s="48">
        <f>SUM(H25:I25)</f>
        <v>305</v>
      </c>
      <c r="K25" s="49"/>
      <c r="L25" s="48">
        <f>SUM(J25:K25)</f>
        <v>305</v>
      </c>
      <c r="M25" s="49">
        <v>95</v>
      </c>
      <c r="N25" s="48">
        <f>SUM(L25:M25)</f>
        <v>400</v>
      </c>
      <c r="O25" s="49">
        <v>95</v>
      </c>
      <c r="P25" s="48">
        <f t="shared" ref="P25:P30" si="10">SUM(N25:O25)</f>
        <v>495</v>
      </c>
      <c r="Q25" s="49">
        <v>0</v>
      </c>
      <c r="R25" s="48">
        <f t="shared" si="9"/>
        <v>495</v>
      </c>
      <c r="S25" s="61">
        <v>90</v>
      </c>
      <c r="T25" s="48">
        <v>585</v>
      </c>
      <c r="U25" s="49">
        <v>75</v>
      </c>
      <c r="V25" s="48">
        <v>660</v>
      </c>
      <c r="W25" s="49">
        <v>80</v>
      </c>
      <c r="X25" s="48">
        <v>740</v>
      </c>
      <c r="Y25" s="48">
        <v>0</v>
      </c>
      <c r="Z25" s="47">
        <f t="shared" si="5"/>
        <v>740</v>
      </c>
      <c r="AA25" s="48">
        <v>0</v>
      </c>
      <c r="AB25" s="47">
        <f t="shared" si="6"/>
        <v>740</v>
      </c>
      <c r="AC25" s="48">
        <v>0</v>
      </c>
      <c r="AD25" s="47">
        <f t="shared" si="7"/>
        <v>740</v>
      </c>
      <c r="AE25" s="48">
        <v>0</v>
      </c>
      <c r="AF25" s="47">
        <f t="shared" si="8"/>
        <v>740</v>
      </c>
    </row>
    <row r="26" spans="1:32">
      <c r="A26" s="10">
        <v>32</v>
      </c>
      <c r="B26" s="45" t="s">
        <v>131</v>
      </c>
      <c r="C26" s="60" t="s">
        <v>162</v>
      </c>
      <c r="D26" s="37">
        <v>51</v>
      </c>
      <c r="E26" s="38" t="s">
        <v>7</v>
      </c>
      <c r="F26" s="47">
        <v>315</v>
      </c>
      <c r="G26" s="47"/>
      <c r="H26" s="47">
        <f>SUM(F26:G26)</f>
        <v>315</v>
      </c>
      <c r="I26" s="49">
        <v>55</v>
      </c>
      <c r="J26" s="48">
        <f>SUM(H26:I26)</f>
        <v>370</v>
      </c>
      <c r="K26" s="49">
        <v>35</v>
      </c>
      <c r="L26" s="48">
        <f>SUM(J26:K26)</f>
        <v>405</v>
      </c>
      <c r="M26" s="49">
        <v>35</v>
      </c>
      <c r="N26" s="48">
        <f>SUM(L26:M26)</f>
        <v>440</v>
      </c>
      <c r="O26" s="49">
        <v>40</v>
      </c>
      <c r="P26" s="48">
        <f t="shared" si="10"/>
        <v>480</v>
      </c>
      <c r="Q26" s="49">
        <v>10</v>
      </c>
      <c r="R26" s="48">
        <f t="shared" si="9"/>
        <v>490</v>
      </c>
      <c r="S26" s="61">
        <v>0</v>
      </c>
      <c r="T26" s="48">
        <v>490</v>
      </c>
      <c r="U26" s="49">
        <v>40</v>
      </c>
      <c r="V26" s="48">
        <v>530</v>
      </c>
      <c r="W26" s="49">
        <v>25</v>
      </c>
      <c r="X26" s="48">
        <v>555</v>
      </c>
      <c r="Y26" s="48">
        <v>0</v>
      </c>
      <c r="Z26" s="47">
        <f t="shared" si="5"/>
        <v>555</v>
      </c>
      <c r="AA26" s="48">
        <v>0</v>
      </c>
      <c r="AB26" s="47">
        <f t="shared" si="6"/>
        <v>555</v>
      </c>
      <c r="AC26" s="48">
        <v>0</v>
      </c>
      <c r="AD26" s="47">
        <f t="shared" si="7"/>
        <v>555</v>
      </c>
      <c r="AE26" s="48">
        <v>0</v>
      </c>
      <c r="AF26" s="47">
        <f t="shared" si="8"/>
        <v>555</v>
      </c>
    </row>
    <row r="27" spans="1:32">
      <c r="A27" s="10">
        <v>34</v>
      </c>
      <c r="B27" s="45" t="s">
        <v>133</v>
      </c>
      <c r="C27" s="46" t="s">
        <v>8</v>
      </c>
      <c r="D27" s="37">
        <v>92</v>
      </c>
      <c r="E27" s="38" t="s">
        <v>7</v>
      </c>
      <c r="F27" s="47"/>
      <c r="G27" s="47"/>
      <c r="H27" s="47"/>
      <c r="I27" s="49"/>
      <c r="J27" s="48"/>
      <c r="K27" s="49">
        <v>65</v>
      </c>
      <c r="L27" s="48">
        <f>SUM(J27:K27)</f>
        <v>65</v>
      </c>
      <c r="M27" s="49">
        <v>95</v>
      </c>
      <c r="N27" s="48">
        <f>SUM(L27:M27)</f>
        <v>160</v>
      </c>
      <c r="O27" s="49">
        <v>70</v>
      </c>
      <c r="P27" s="48">
        <f t="shared" si="10"/>
        <v>230</v>
      </c>
      <c r="Q27" s="49">
        <v>0</v>
      </c>
      <c r="R27" s="48">
        <f t="shared" si="9"/>
        <v>230</v>
      </c>
      <c r="S27" s="61">
        <v>60</v>
      </c>
      <c r="T27" s="48">
        <v>290</v>
      </c>
      <c r="U27" s="49">
        <v>90</v>
      </c>
      <c r="V27" s="48">
        <v>380</v>
      </c>
      <c r="W27" s="49">
        <v>0</v>
      </c>
      <c r="X27" s="48">
        <v>380</v>
      </c>
      <c r="Y27" s="48">
        <v>0</v>
      </c>
      <c r="Z27" s="47">
        <f t="shared" si="5"/>
        <v>380</v>
      </c>
      <c r="AA27" s="48">
        <v>0</v>
      </c>
      <c r="AB27" s="47">
        <f t="shared" si="6"/>
        <v>380</v>
      </c>
      <c r="AC27" s="48">
        <v>0</v>
      </c>
      <c r="AD27" s="47">
        <f t="shared" si="7"/>
        <v>380</v>
      </c>
      <c r="AE27" s="48">
        <v>0</v>
      </c>
      <c r="AF27" s="47">
        <f t="shared" si="8"/>
        <v>380</v>
      </c>
    </row>
    <row r="28" spans="1:32">
      <c r="A28" s="10">
        <v>290</v>
      </c>
      <c r="B28" s="45" t="s">
        <v>355</v>
      </c>
      <c r="C28" s="46" t="s">
        <v>356</v>
      </c>
      <c r="D28" s="37">
        <v>95</v>
      </c>
      <c r="E28" s="38" t="s">
        <v>43</v>
      </c>
      <c r="F28" s="47"/>
      <c r="G28" s="47"/>
      <c r="H28" s="47"/>
      <c r="I28" s="49"/>
      <c r="J28" s="48"/>
      <c r="K28" s="49"/>
      <c r="L28" s="48"/>
      <c r="M28" s="49"/>
      <c r="N28" s="48">
        <v>0</v>
      </c>
      <c r="O28" s="49">
        <v>55</v>
      </c>
      <c r="P28" s="48">
        <f t="shared" si="10"/>
        <v>55</v>
      </c>
      <c r="Q28" s="49">
        <v>100</v>
      </c>
      <c r="R28" s="48">
        <f t="shared" si="9"/>
        <v>155</v>
      </c>
      <c r="S28" s="61">
        <v>90</v>
      </c>
      <c r="T28" s="48">
        <v>245</v>
      </c>
      <c r="U28" s="49">
        <v>95</v>
      </c>
      <c r="V28" s="48">
        <v>340</v>
      </c>
      <c r="W28" s="49">
        <v>100</v>
      </c>
      <c r="X28" s="48">
        <v>440</v>
      </c>
      <c r="Y28" s="48">
        <v>0</v>
      </c>
      <c r="Z28" s="47">
        <f t="shared" si="5"/>
        <v>440</v>
      </c>
      <c r="AA28" s="48">
        <v>0</v>
      </c>
      <c r="AB28" s="47">
        <f t="shared" si="6"/>
        <v>440</v>
      </c>
      <c r="AC28" s="48">
        <v>0</v>
      </c>
      <c r="AD28" s="47">
        <f t="shared" si="7"/>
        <v>440</v>
      </c>
      <c r="AE28" s="48">
        <v>0</v>
      </c>
      <c r="AF28" s="47">
        <f t="shared" si="8"/>
        <v>440</v>
      </c>
    </row>
    <row r="29" spans="1:32">
      <c r="A29" s="10">
        <v>291</v>
      </c>
      <c r="B29" s="45" t="s">
        <v>357</v>
      </c>
      <c r="C29" s="46" t="s">
        <v>356</v>
      </c>
      <c r="D29" s="37">
        <v>93</v>
      </c>
      <c r="E29" s="38" t="s">
        <v>43</v>
      </c>
      <c r="F29" s="47"/>
      <c r="G29" s="47"/>
      <c r="H29" s="47"/>
      <c r="I29" s="49"/>
      <c r="J29" s="48"/>
      <c r="K29" s="49"/>
      <c r="L29" s="48"/>
      <c r="M29" s="49"/>
      <c r="N29" s="48">
        <v>0</v>
      </c>
      <c r="O29" s="49">
        <v>65</v>
      </c>
      <c r="P29" s="48">
        <f t="shared" si="10"/>
        <v>65</v>
      </c>
      <c r="Q29" s="49">
        <v>75</v>
      </c>
      <c r="R29" s="48">
        <f t="shared" si="9"/>
        <v>140</v>
      </c>
      <c r="S29" s="61">
        <v>95</v>
      </c>
      <c r="T29" s="48">
        <v>235</v>
      </c>
      <c r="U29" s="49">
        <v>75</v>
      </c>
      <c r="V29" s="48">
        <v>310</v>
      </c>
      <c r="W29" s="49">
        <v>90</v>
      </c>
      <c r="X29" s="48">
        <v>400</v>
      </c>
      <c r="Y29" s="48">
        <v>100</v>
      </c>
      <c r="Z29" s="47">
        <f t="shared" si="5"/>
        <v>500</v>
      </c>
      <c r="AA29" s="48">
        <v>100</v>
      </c>
      <c r="AB29" s="47">
        <f t="shared" si="6"/>
        <v>600</v>
      </c>
      <c r="AC29" s="48">
        <v>90</v>
      </c>
      <c r="AD29" s="47">
        <f t="shared" si="7"/>
        <v>690</v>
      </c>
      <c r="AE29" s="48">
        <f>VLOOKUP(A:A,'Rangliste ab 9.Rang'!A:R,18,FALSE)</f>
        <v>95</v>
      </c>
      <c r="AF29" s="47">
        <f t="shared" si="8"/>
        <v>785</v>
      </c>
    </row>
    <row r="30" spans="1:32">
      <c r="A30" s="10">
        <v>35</v>
      </c>
      <c r="B30" s="45" t="s">
        <v>212</v>
      </c>
      <c r="C30" s="60" t="s">
        <v>472</v>
      </c>
      <c r="D30" s="37">
        <v>54</v>
      </c>
      <c r="E30" s="38" t="s">
        <v>7</v>
      </c>
      <c r="F30" s="47">
        <v>0</v>
      </c>
      <c r="G30" s="47">
        <v>60</v>
      </c>
      <c r="H30" s="47">
        <v>60</v>
      </c>
      <c r="I30" s="47">
        <v>60</v>
      </c>
      <c r="J30" s="48">
        <f>SUM(H30:I30)</f>
        <v>120</v>
      </c>
      <c r="K30" s="47"/>
      <c r="L30" s="48">
        <f>SUM(J30:K30)</f>
        <v>120</v>
      </c>
      <c r="M30" s="47"/>
      <c r="N30" s="48">
        <f>SUM(L30:M30)</f>
        <v>120</v>
      </c>
      <c r="O30" s="49">
        <v>0</v>
      </c>
      <c r="P30" s="48">
        <f t="shared" si="10"/>
        <v>120</v>
      </c>
      <c r="Q30" s="49">
        <v>0</v>
      </c>
      <c r="R30" s="48">
        <f t="shared" si="9"/>
        <v>120</v>
      </c>
      <c r="S30" s="61">
        <v>0</v>
      </c>
      <c r="T30" s="48">
        <v>120</v>
      </c>
      <c r="U30" s="49">
        <v>60</v>
      </c>
      <c r="V30" s="48">
        <v>180</v>
      </c>
      <c r="W30" s="49">
        <v>45</v>
      </c>
      <c r="X30" s="48">
        <v>225</v>
      </c>
      <c r="Y30" s="48">
        <v>45</v>
      </c>
      <c r="Z30" s="47">
        <f t="shared" si="5"/>
        <v>270</v>
      </c>
      <c r="AA30" s="48">
        <v>45</v>
      </c>
      <c r="AB30" s="47">
        <f t="shared" si="6"/>
        <v>315</v>
      </c>
      <c r="AC30" s="48">
        <v>45</v>
      </c>
      <c r="AD30" s="47">
        <f t="shared" si="7"/>
        <v>360</v>
      </c>
      <c r="AE30" s="48">
        <f>VLOOKUP(A:A,'Rangliste ab 9.Rang'!A:R,18,FALSE)</f>
        <v>45</v>
      </c>
      <c r="AF30" s="47">
        <f t="shared" si="8"/>
        <v>405</v>
      </c>
    </row>
    <row r="31" spans="1:32">
      <c r="A31" s="10">
        <v>314</v>
      </c>
      <c r="B31" s="55" t="s">
        <v>398</v>
      </c>
      <c r="C31" s="60" t="s">
        <v>205</v>
      </c>
      <c r="D31" s="37">
        <v>71</v>
      </c>
      <c r="E31" s="38" t="s">
        <v>30</v>
      </c>
      <c r="F31" s="47"/>
      <c r="G31" s="47"/>
      <c r="H31" s="47"/>
      <c r="I31" s="49"/>
      <c r="J31" s="48"/>
      <c r="K31" s="49"/>
      <c r="L31" s="48"/>
      <c r="M31" s="49"/>
      <c r="N31" s="48"/>
      <c r="O31" s="49"/>
      <c r="P31" s="48"/>
      <c r="Q31" s="49"/>
      <c r="R31" s="48"/>
      <c r="S31" s="61"/>
      <c r="T31" s="48">
        <v>0</v>
      </c>
      <c r="U31" s="49">
        <v>0</v>
      </c>
      <c r="V31" s="48">
        <v>0</v>
      </c>
      <c r="W31" s="49">
        <v>50</v>
      </c>
      <c r="X31" s="48">
        <v>50</v>
      </c>
      <c r="Y31" s="48">
        <v>0</v>
      </c>
      <c r="Z31" s="47">
        <f t="shared" si="5"/>
        <v>50</v>
      </c>
      <c r="AA31" s="48">
        <v>35</v>
      </c>
      <c r="AB31" s="47">
        <f t="shared" si="6"/>
        <v>85</v>
      </c>
      <c r="AC31" s="48">
        <v>35</v>
      </c>
      <c r="AD31" s="47">
        <f t="shared" si="7"/>
        <v>120</v>
      </c>
      <c r="AE31" s="48">
        <f>VLOOKUP(A:A,'Rangliste ab 9.Rang'!A:R,18,FALSE)</f>
        <v>40</v>
      </c>
      <c r="AF31" s="47">
        <f t="shared" si="8"/>
        <v>160</v>
      </c>
    </row>
    <row r="32" spans="1:32">
      <c r="A32" s="10">
        <v>326</v>
      </c>
      <c r="B32" s="45" t="s">
        <v>419</v>
      </c>
      <c r="C32" s="46" t="s">
        <v>229</v>
      </c>
      <c r="D32" s="37">
        <v>98</v>
      </c>
      <c r="E32" s="38" t="s">
        <v>43</v>
      </c>
      <c r="F32" s="47"/>
      <c r="G32" s="47"/>
      <c r="H32" s="47"/>
      <c r="I32" s="49"/>
      <c r="J32" s="48"/>
      <c r="K32" s="49"/>
      <c r="L32" s="48"/>
      <c r="M32" s="49"/>
      <c r="N32" s="48"/>
      <c r="O32" s="49"/>
      <c r="P32" s="48"/>
      <c r="Q32" s="49"/>
      <c r="R32" s="48"/>
      <c r="S32" s="61"/>
      <c r="T32" s="48"/>
      <c r="U32" s="49"/>
      <c r="V32" s="48">
        <v>0</v>
      </c>
      <c r="W32" s="49">
        <v>50</v>
      </c>
      <c r="X32" s="48">
        <v>50</v>
      </c>
      <c r="Y32" s="48">
        <v>70</v>
      </c>
      <c r="Z32" s="47">
        <f t="shared" si="5"/>
        <v>120</v>
      </c>
      <c r="AA32" s="48">
        <v>80</v>
      </c>
      <c r="AB32" s="47">
        <f t="shared" si="6"/>
        <v>200</v>
      </c>
      <c r="AC32" s="48">
        <v>0</v>
      </c>
      <c r="AD32" s="47">
        <f t="shared" si="7"/>
        <v>200</v>
      </c>
      <c r="AE32" s="48">
        <v>0</v>
      </c>
      <c r="AF32" s="47">
        <f t="shared" si="8"/>
        <v>200</v>
      </c>
    </row>
    <row r="33" spans="1:32">
      <c r="B33" s="50"/>
      <c r="C33" s="44"/>
      <c r="D33" s="41"/>
      <c r="E33" s="42"/>
      <c r="F33" s="53"/>
      <c r="G33" s="51"/>
      <c r="H33" s="53"/>
      <c r="I33" s="54"/>
      <c r="J33" s="52"/>
      <c r="K33" s="54"/>
      <c r="L33" s="52"/>
      <c r="M33" s="54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</row>
    <row r="34" spans="1:32" ht="15.75">
      <c r="B34" s="9" t="s">
        <v>215</v>
      </c>
      <c r="C34" s="31"/>
      <c r="D34" s="32"/>
      <c r="E34" s="33"/>
      <c r="F34" s="53"/>
      <c r="G34" s="51"/>
      <c r="H34" s="53"/>
      <c r="I34" s="54"/>
      <c r="J34" s="52"/>
      <c r="K34" s="54"/>
      <c r="L34" s="52"/>
      <c r="M34" s="54"/>
      <c r="N34" s="52"/>
      <c r="O34" s="52"/>
      <c r="P34" s="52"/>
      <c r="Q34" s="57"/>
      <c r="R34" s="52"/>
      <c r="S34" s="57"/>
      <c r="T34" s="52"/>
      <c r="U34" s="57"/>
      <c r="V34" s="52"/>
      <c r="W34" s="57"/>
      <c r="X34" s="52"/>
      <c r="Y34" s="57"/>
      <c r="Z34" s="57"/>
      <c r="AA34" s="52"/>
      <c r="AB34" s="52"/>
      <c r="AC34" s="52"/>
      <c r="AD34" s="52"/>
      <c r="AE34" s="52"/>
      <c r="AF34" s="52"/>
    </row>
    <row r="35" spans="1:32">
      <c r="A35" s="10">
        <v>344</v>
      </c>
      <c r="B35" s="55" t="s">
        <v>451</v>
      </c>
      <c r="C35" s="60" t="s">
        <v>457</v>
      </c>
      <c r="D35" s="107">
        <v>0</v>
      </c>
      <c r="E35" s="38" t="s">
        <v>7</v>
      </c>
      <c r="F35" s="47"/>
      <c r="G35" s="47"/>
      <c r="H35" s="47"/>
      <c r="I35" s="47"/>
      <c r="J35" s="48"/>
      <c r="K35" s="47"/>
      <c r="L35" s="48"/>
      <c r="M35" s="47"/>
      <c r="N35" s="48"/>
      <c r="O35" s="49"/>
      <c r="P35" s="48"/>
      <c r="Q35" s="49"/>
      <c r="R35" s="48"/>
      <c r="S35" s="49"/>
      <c r="T35" s="48"/>
      <c r="U35" s="49"/>
      <c r="V35" s="48"/>
      <c r="W35" s="49"/>
      <c r="X35" s="48"/>
      <c r="Y35" s="48"/>
      <c r="Z35" s="47"/>
      <c r="AA35" s="48">
        <v>30</v>
      </c>
      <c r="AB35" s="47">
        <f>SUM(Z35:AA35)</f>
        <v>30</v>
      </c>
      <c r="AC35" s="48">
        <v>0</v>
      </c>
      <c r="AD35" s="47">
        <f t="shared" ref="AD35:AD41" si="11">SUM(AB35:AC35)</f>
        <v>30</v>
      </c>
      <c r="AE35" s="48">
        <v>0</v>
      </c>
      <c r="AF35" s="47">
        <f t="shared" ref="AF35:AF41" si="12">SUM(AD35:AE35)</f>
        <v>30</v>
      </c>
    </row>
    <row r="36" spans="1:32">
      <c r="A36" s="10">
        <v>42</v>
      </c>
      <c r="B36" s="45" t="s">
        <v>216</v>
      </c>
      <c r="C36" s="46" t="s">
        <v>144</v>
      </c>
      <c r="D36" s="37">
        <v>66</v>
      </c>
      <c r="E36" s="38" t="s">
        <v>137</v>
      </c>
      <c r="F36" s="47">
        <v>0</v>
      </c>
      <c r="G36" s="47">
        <v>35</v>
      </c>
      <c r="H36" s="47">
        <v>35</v>
      </c>
      <c r="I36" s="47">
        <v>45</v>
      </c>
      <c r="J36" s="48">
        <f>SUM(H36:I36)</f>
        <v>80</v>
      </c>
      <c r="K36" s="47">
        <v>50</v>
      </c>
      <c r="L36" s="48">
        <f>SUM(J36:K36)</f>
        <v>130</v>
      </c>
      <c r="M36" s="47">
        <v>50</v>
      </c>
      <c r="N36" s="48">
        <f>SUM(L36:M36)</f>
        <v>180</v>
      </c>
      <c r="O36" s="49">
        <v>35</v>
      </c>
      <c r="P36" s="48">
        <f>SUM(N36:O36)</f>
        <v>215</v>
      </c>
      <c r="Q36" s="49">
        <v>45</v>
      </c>
      <c r="R36" s="48">
        <f>SUM(P36:Q36)</f>
        <v>260</v>
      </c>
      <c r="S36" s="49">
        <v>40</v>
      </c>
      <c r="T36" s="48">
        <v>300</v>
      </c>
      <c r="U36" s="49">
        <v>55</v>
      </c>
      <c r="V36" s="48">
        <v>355</v>
      </c>
      <c r="W36" s="49">
        <v>50</v>
      </c>
      <c r="X36" s="48">
        <v>405</v>
      </c>
      <c r="Y36" s="48">
        <v>20</v>
      </c>
      <c r="Z36" s="47">
        <f>SUM(X36:Y36)</f>
        <v>425</v>
      </c>
      <c r="AA36" s="48">
        <v>30</v>
      </c>
      <c r="AB36" s="47">
        <f>SUM(Z36:AA36)</f>
        <v>455</v>
      </c>
      <c r="AC36" s="48">
        <v>30</v>
      </c>
      <c r="AD36" s="47">
        <f t="shared" si="11"/>
        <v>485</v>
      </c>
      <c r="AE36" s="48">
        <f>VLOOKUP(A:A,'Rangliste ab 9.Rang'!A:R,18,FALSE)</f>
        <v>15</v>
      </c>
      <c r="AF36" s="47">
        <f t="shared" si="12"/>
        <v>500</v>
      </c>
    </row>
    <row r="37" spans="1:32">
      <c r="A37" s="10">
        <v>346</v>
      </c>
      <c r="B37" s="45" t="s">
        <v>459</v>
      </c>
      <c r="C37" s="46" t="s">
        <v>144</v>
      </c>
      <c r="D37" s="107">
        <v>0</v>
      </c>
      <c r="E37" s="38" t="s">
        <v>137</v>
      </c>
      <c r="F37" s="47"/>
      <c r="G37" s="47"/>
      <c r="H37" s="47"/>
      <c r="I37" s="47"/>
      <c r="J37" s="48"/>
      <c r="K37" s="47"/>
      <c r="L37" s="48"/>
      <c r="M37" s="47"/>
      <c r="N37" s="48"/>
      <c r="O37" s="49"/>
      <c r="P37" s="48"/>
      <c r="Q37" s="49"/>
      <c r="R37" s="48"/>
      <c r="S37" s="49"/>
      <c r="T37" s="48"/>
      <c r="U37" s="49"/>
      <c r="V37" s="48"/>
      <c r="W37" s="49"/>
      <c r="X37" s="48"/>
      <c r="Y37" s="48"/>
      <c r="Z37" s="47"/>
      <c r="AA37" s="48"/>
      <c r="AB37" s="47">
        <v>0</v>
      </c>
      <c r="AC37" s="48">
        <v>5</v>
      </c>
      <c r="AD37" s="47">
        <f t="shared" si="11"/>
        <v>5</v>
      </c>
      <c r="AE37" s="48">
        <f>VLOOKUP(A:A,'Rangliste ab 9.Rang'!A:R,18,FALSE)</f>
        <v>55</v>
      </c>
      <c r="AF37" s="47">
        <f t="shared" si="12"/>
        <v>60</v>
      </c>
    </row>
    <row r="38" spans="1:32">
      <c r="A38" s="10">
        <v>43</v>
      </c>
      <c r="B38" s="45" t="s">
        <v>75</v>
      </c>
      <c r="C38" s="46" t="s">
        <v>76</v>
      </c>
      <c r="D38" s="37">
        <v>53</v>
      </c>
      <c r="E38" s="38" t="s">
        <v>12</v>
      </c>
      <c r="F38" s="47">
        <v>1685</v>
      </c>
      <c r="G38" s="47">
        <v>65</v>
      </c>
      <c r="H38" s="47">
        <f>SUM(F38:G38)</f>
        <v>1750</v>
      </c>
      <c r="I38" s="49">
        <v>45</v>
      </c>
      <c r="J38" s="48">
        <f>SUM(H38:I38)</f>
        <v>1795</v>
      </c>
      <c r="K38" s="49">
        <v>60</v>
      </c>
      <c r="L38" s="48">
        <f>SUM(J38:K38)</f>
        <v>1855</v>
      </c>
      <c r="M38" s="49">
        <v>40</v>
      </c>
      <c r="N38" s="48">
        <f>SUM(L38:M38)</f>
        <v>1895</v>
      </c>
      <c r="O38" s="49">
        <v>20</v>
      </c>
      <c r="P38" s="48">
        <f>SUM(N38:O38)</f>
        <v>1915</v>
      </c>
      <c r="Q38" s="49">
        <v>15</v>
      </c>
      <c r="R38" s="48">
        <f>SUM(P38:Q38)</f>
        <v>1930</v>
      </c>
      <c r="S38" s="49">
        <v>0</v>
      </c>
      <c r="T38" s="48">
        <v>1930</v>
      </c>
      <c r="U38" s="49">
        <v>0</v>
      </c>
      <c r="V38" s="48">
        <v>1930</v>
      </c>
      <c r="W38" s="49">
        <v>35</v>
      </c>
      <c r="X38" s="48">
        <v>1965</v>
      </c>
      <c r="Y38" s="48">
        <v>0</v>
      </c>
      <c r="Z38" s="47">
        <f>SUM(X38:Y38)</f>
        <v>1965</v>
      </c>
      <c r="AA38" s="48">
        <v>0</v>
      </c>
      <c r="AB38" s="47">
        <f>SUM(Z38:AA38)</f>
        <v>1965</v>
      </c>
      <c r="AC38" s="48">
        <v>35</v>
      </c>
      <c r="AD38" s="47">
        <f t="shared" si="11"/>
        <v>2000</v>
      </c>
      <c r="AE38" s="48">
        <f>VLOOKUP(A:A,'Rangliste ab 9.Rang'!A:R,18,FALSE)</f>
        <v>55</v>
      </c>
      <c r="AF38" s="47">
        <f t="shared" si="12"/>
        <v>2055</v>
      </c>
    </row>
    <row r="39" spans="1:32">
      <c r="A39" s="10">
        <v>345</v>
      </c>
      <c r="B39" s="55" t="s">
        <v>454</v>
      </c>
      <c r="C39" s="60" t="s">
        <v>443</v>
      </c>
      <c r="D39" s="37">
        <v>97</v>
      </c>
      <c r="E39" s="38" t="s">
        <v>137</v>
      </c>
      <c r="F39" s="47"/>
      <c r="G39" s="47"/>
      <c r="H39" s="47"/>
      <c r="I39" s="49"/>
      <c r="J39" s="48"/>
      <c r="K39" s="49"/>
      <c r="L39" s="48"/>
      <c r="M39" s="49"/>
      <c r="N39" s="48"/>
      <c r="O39" s="49"/>
      <c r="P39" s="48"/>
      <c r="Q39" s="49"/>
      <c r="R39" s="48"/>
      <c r="S39" s="49"/>
      <c r="T39" s="48"/>
      <c r="U39" s="49"/>
      <c r="V39" s="48"/>
      <c r="W39" s="49"/>
      <c r="X39" s="48"/>
      <c r="Y39" s="48"/>
      <c r="Z39" s="47"/>
      <c r="AA39" s="48">
        <v>0</v>
      </c>
      <c r="AB39" s="47">
        <f>SUM(Z39:AA39)</f>
        <v>0</v>
      </c>
      <c r="AC39" s="48">
        <v>0</v>
      </c>
      <c r="AD39" s="47">
        <f t="shared" si="11"/>
        <v>0</v>
      </c>
      <c r="AE39" s="48">
        <v>0</v>
      </c>
      <c r="AF39" s="47">
        <f t="shared" si="12"/>
        <v>0</v>
      </c>
    </row>
    <row r="40" spans="1:32">
      <c r="A40" s="10">
        <v>339</v>
      </c>
      <c r="B40" s="55" t="s">
        <v>442</v>
      </c>
      <c r="C40" s="60" t="s">
        <v>443</v>
      </c>
      <c r="D40" s="37">
        <v>90</v>
      </c>
      <c r="E40" s="38" t="s">
        <v>137</v>
      </c>
      <c r="F40" s="47"/>
      <c r="G40" s="47"/>
      <c r="H40" s="47"/>
      <c r="I40" s="49"/>
      <c r="J40" s="48"/>
      <c r="K40" s="49"/>
      <c r="L40" s="48"/>
      <c r="M40" s="49"/>
      <c r="N40" s="48"/>
      <c r="O40" s="49"/>
      <c r="P40" s="48"/>
      <c r="Q40" s="49"/>
      <c r="R40" s="48"/>
      <c r="S40" s="49"/>
      <c r="T40" s="48"/>
      <c r="U40" s="49"/>
      <c r="V40" s="48"/>
      <c r="W40" s="49"/>
      <c r="X40" s="48"/>
      <c r="Y40" s="48">
        <v>35</v>
      </c>
      <c r="Z40" s="47">
        <f>SUM(X40:Y40)</f>
        <v>35</v>
      </c>
      <c r="AA40" s="48">
        <v>45</v>
      </c>
      <c r="AB40" s="47">
        <f>SUM(Z40:AA40)</f>
        <v>80</v>
      </c>
      <c r="AC40" s="48">
        <v>50</v>
      </c>
      <c r="AD40" s="47">
        <f t="shared" si="11"/>
        <v>130</v>
      </c>
      <c r="AE40" s="48">
        <f>VLOOKUP(A:A,'Rangliste ab 9.Rang'!A:R,18,FALSE)</f>
        <v>45</v>
      </c>
      <c r="AF40" s="47">
        <f t="shared" si="12"/>
        <v>175</v>
      </c>
    </row>
    <row r="41" spans="1:32">
      <c r="A41" s="10">
        <v>338</v>
      </c>
      <c r="B41" s="55" t="s">
        <v>440</v>
      </c>
      <c r="C41" s="60" t="s">
        <v>441</v>
      </c>
      <c r="D41" s="37">
        <v>81</v>
      </c>
      <c r="E41" s="38" t="s">
        <v>43</v>
      </c>
      <c r="F41" s="47"/>
      <c r="G41" s="47"/>
      <c r="H41" s="47"/>
      <c r="I41" s="49"/>
      <c r="J41" s="48"/>
      <c r="K41" s="49"/>
      <c r="L41" s="48"/>
      <c r="M41" s="49"/>
      <c r="N41" s="48"/>
      <c r="O41" s="49"/>
      <c r="P41" s="48"/>
      <c r="Q41" s="49"/>
      <c r="R41" s="48"/>
      <c r="S41" s="49"/>
      <c r="T41" s="48"/>
      <c r="U41" s="49"/>
      <c r="V41" s="48"/>
      <c r="W41" s="49"/>
      <c r="X41" s="48"/>
      <c r="Y41" s="48">
        <v>0</v>
      </c>
      <c r="Z41" s="47">
        <f>SUM(X41:Y41)</f>
        <v>0</v>
      </c>
      <c r="AA41" s="48">
        <v>0</v>
      </c>
      <c r="AB41" s="47">
        <f>SUM(Z41:AA41)</f>
        <v>0</v>
      </c>
      <c r="AC41" s="48">
        <v>70</v>
      </c>
      <c r="AD41" s="47">
        <f t="shared" si="11"/>
        <v>70</v>
      </c>
      <c r="AE41" s="48">
        <v>0</v>
      </c>
      <c r="AF41" s="47">
        <f t="shared" si="12"/>
        <v>70</v>
      </c>
    </row>
    <row r="42" spans="1:32">
      <c r="B42" s="50"/>
      <c r="C42" s="44"/>
      <c r="D42" s="41"/>
      <c r="E42" s="42"/>
      <c r="F42" s="53"/>
      <c r="G42" s="53"/>
      <c r="H42" s="53"/>
      <c r="I42" s="53"/>
      <c r="J42" s="52"/>
      <c r="K42" s="53"/>
      <c r="L42" s="52"/>
      <c r="M42" s="53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</row>
    <row r="43" spans="1:32" ht="15.75">
      <c r="B43" s="9" t="s">
        <v>217</v>
      </c>
      <c r="C43" s="31"/>
      <c r="D43" s="32"/>
      <c r="E43" s="33"/>
      <c r="F43" s="53"/>
      <c r="G43" s="53"/>
      <c r="H43" s="53"/>
      <c r="I43" s="53"/>
      <c r="J43" s="52"/>
      <c r="K43" s="53"/>
      <c r="L43" s="52"/>
      <c r="M43" s="53"/>
      <c r="N43" s="52"/>
      <c r="O43" s="52"/>
      <c r="P43" s="52"/>
      <c r="Q43" s="57"/>
      <c r="R43" s="52"/>
      <c r="S43" s="57"/>
      <c r="T43" s="52"/>
      <c r="U43" s="57"/>
      <c r="V43" s="52"/>
      <c r="W43" s="57"/>
      <c r="X43" s="52"/>
      <c r="Y43" s="57"/>
      <c r="Z43" s="57"/>
      <c r="AA43" s="57"/>
      <c r="AB43" s="52"/>
      <c r="AC43" s="52"/>
      <c r="AD43" s="52"/>
      <c r="AE43" s="52"/>
      <c r="AF43" s="52"/>
    </row>
    <row r="44" spans="1:32">
      <c r="A44" s="10">
        <v>46</v>
      </c>
      <c r="B44" s="45" t="s">
        <v>103</v>
      </c>
      <c r="C44" s="46" t="s">
        <v>125</v>
      </c>
      <c r="D44" s="37">
        <v>48</v>
      </c>
      <c r="E44" s="38" t="s">
        <v>43</v>
      </c>
      <c r="F44" s="47">
        <v>1655</v>
      </c>
      <c r="G44" s="47">
        <v>40</v>
      </c>
      <c r="H44" s="47">
        <f>SUM(F44:G44)</f>
        <v>1695</v>
      </c>
      <c r="I44" s="49"/>
      <c r="J44" s="48">
        <f>SUM(H44:I44)</f>
        <v>1695</v>
      </c>
      <c r="K44" s="49">
        <v>45</v>
      </c>
      <c r="L44" s="48">
        <f>SUM(J44:K44)</f>
        <v>1740</v>
      </c>
      <c r="M44" s="49">
        <v>65</v>
      </c>
      <c r="N44" s="48">
        <f>SUM(L44:M44)</f>
        <v>1805</v>
      </c>
      <c r="O44" s="49">
        <v>55</v>
      </c>
      <c r="P44" s="48">
        <f>SUM(N44:O44)</f>
        <v>1860</v>
      </c>
      <c r="Q44" s="49">
        <v>60</v>
      </c>
      <c r="R44" s="48">
        <f>SUM(P44:Q44)</f>
        <v>1920</v>
      </c>
      <c r="S44" s="49">
        <v>0</v>
      </c>
      <c r="T44" s="48">
        <v>1920</v>
      </c>
      <c r="U44" s="49">
        <v>40</v>
      </c>
      <c r="V44" s="48">
        <v>1960</v>
      </c>
      <c r="W44" s="49">
        <v>0</v>
      </c>
      <c r="X44" s="48">
        <v>1960</v>
      </c>
      <c r="Y44" s="48">
        <v>65</v>
      </c>
      <c r="Z44" s="47">
        <f>SUM(X44:Y44)</f>
        <v>2025</v>
      </c>
      <c r="AA44" s="48">
        <v>5</v>
      </c>
      <c r="AB44" s="47">
        <f>SUM(Z44:AA44)</f>
        <v>2030</v>
      </c>
      <c r="AC44" s="48">
        <v>0</v>
      </c>
      <c r="AD44" s="47">
        <f t="shared" ref="AD44:AD45" si="13">SUM(AB44:AC44)</f>
        <v>2030</v>
      </c>
      <c r="AE44" s="48">
        <v>0</v>
      </c>
      <c r="AF44" s="47">
        <f t="shared" ref="AF44:AF45" si="14">SUM(AD44:AE44)</f>
        <v>2030</v>
      </c>
    </row>
    <row r="45" spans="1:32">
      <c r="A45" s="10">
        <v>47</v>
      </c>
      <c r="B45" s="45" t="s">
        <v>45</v>
      </c>
      <c r="C45" s="60" t="s">
        <v>125</v>
      </c>
      <c r="D45" s="37">
        <v>72</v>
      </c>
      <c r="E45" s="38" t="s">
        <v>43</v>
      </c>
      <c r="F45" s="47">
        <v>630</v>
      </c>
      <c r="G45" s="47">
        <v>95</v>
      </c>
      <c r="H45" s="47">
        <f>SUM(F45:G45)</f>
        <v>725</v>
      </c>
      <c r="I45" s="49">
        <v>95</v>
      </c>
      <c r="J45" s="48">
        <f>SUM(H45:I45)</f>
        <v>820</v>
      </c>
      <c r="K45" s="49">
        <v>95</v>
      </c>
      <c r="L45" s="48">
        <f>SUM(J45:K45)</f>
        <v>915</v>
      </c>
      <c r="M45" s="49">
        <v>95</v>
      </c>
      <c r="N45" s="48">
        <f>SUM(L45:M45)</f>
        <v>1010</v>
      </c>
      <c r="O45" s="49">
        <v>90</v>
      </c>
      <c r="P45" s="48">
        <f>SUM(N45:O45)</f>
        <v>1100</v>
      </c>
      <c r="Q45" s="49">
        <v>90</v>
      </c>
      <c r="R45" s="48">
        <f>SUM(P45:Q45)</f>
        <v>1190</v>
      </c>
      <c r="S45" s="49">
        <v>95</v>
      </c>
      <c r="T45" s="48">
        <v>1285</v>
      </c>
      <c r="U45" s="49">
        <v>90</v>
      </c>
      <c r="V45" s="48">
        <v>1375</v>
      </c>
      <c r="W45" s="49">
        <v>95</v>
      </c>
      <c r="X45" s="48">
        <v>1470</v>
      </c>
      <c r="Y45" s="48">
        <v>80</v>
      </c>
      <c r="Z45" s="47">
        <f>SUM(X45:Y45)</f>
        <v>1550</v>
      </c>
      <c r="AA45" s="48">
        <v>90</v>
      </c>
      <c r="AB45" s="47">
        <f>SUM(Z45:AA45)</f>
        <v>1640</v>
      </c>
      <c r="AC45" s="48">
        <v>80</v>
      </c>
      <c r="AD45" s="47">
        <f t="shared" si="13"/>
        <v>1720</v>
      </c>
      <c r="AE45" s="48">
        <f>VLOOKUP(A:A,'Rangliste ab 9.Rang'!A:R,18,FALSE)</f>
        <v>100</v>
      </c>
      <c r="AF45" s="47">
        <f t="shared" si="14"/>
        <v>1820</v>
      </c>
    </row>
    <row r="46" spans="1:32">
      <c r="B46" s="50"/>
      <c r="C46" s="44"/>
      <c r="D46" s="41"/>
      <c r="E46" s="42"/>
      <c r="F46" s="53"/>
      <c r="G46" s="51"/>
      <c r="H46" s="53"/>
      <c r="I46" s="54"/>
      <c r="J46" s="52"/>
      <c r="K46" s="54"/>
      <c r="L46" s="52"/>
      <c r="M46" s="54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</row>
    <row r="47" spans="1:32" ht="15.75">
      <c r="B47" s="9" t="s">
        <v>221</v>
      </c>
      <c r="C47" s="31"/>
      <c r="D47" s="32"/>
      <c r="E47" s="33"/>
      <c r="F47" s="53"/>
      <c r="G47" s="51"/>
      <c r="H47" s="53"/>
      <c r="I47" s="54"/>
      <c r="J47" s="52"/>
      <c r="K47" s="54"/>
      <c r="L47" s="52"/>
      <c r="M47" s="54"/>
      <c r="N47" s="52"/>
      <c r="O47" s="52"/>
      <c r="P47" s="52"/>
      <c r="Q47" s="57"/>
      <c r="R47" s="52"/>
      <c r="S47" s="57"/>
      <c r="T47" s="52"/>
      <c r="U47" s="57"/>
      <c r="V47" s="52"/>
      <c r="W47" s="57"/>
      <c r="X47" s="52"/>
      <c r="Y47" s="57"/>
      <c r="Z47" s="57"/>
      <c r="AA47" s="57"/>
      <c r="AB47" s="52"/>
      <c r="AC47" s="52"/>
      <c r="AD47" s="52"/>
      <c r="AE47" s="52"/>
      <c r="AF47" s="52"/>
    </row>
    <row r="48" spans="1:32">
      <c r="A48" s="10">
        <v>351</v>
      </c>
      <c r="B48" s="55" t="s">
        <v>480</v>
      </c>
      <c r="C48" s="60" t="s">
        <v>27</v>
      </c>
      <c r="D48" s="37">
        <v>96</v>
      </c>
      <c r="E48" s="38" t="s">
        <v>479</v>
      </c>
      <c r="F48" s="47"/>
      <c r="G48" s="56"/>
      <c r="H48" s="47"/>
      <c r="I48" s="47"/>
      <c r="J48" s="48"/>
      <c r="K48" s="47"/>
      <c r="L48" s="48"/>
      <c r="M48" s="47"/>
      <c r="N48" s="48"/>
      <c r="O48" s="49"/>
      <c r="P48" s="48"/>
      <c r="Q48" s="49"/>
      <c r="R48" s="48"/>
      <c r="S48" s="49"/>
      <c r="T48" s="48"/>
      <c r="U48" s="49"/>
      <c r="V48" s="48"/>
      <c r="W48" s="49"/>
      <c r="X48" s="48"/>
      <c r="Y48" s="48"/>
      <c r="Z48" s="47"/>
      <c r="AA48" s="48"/>
      <c r="AB48" s="47"/>
      <c r="AC48" s="48"/>
      <c r="AD48" s="47">
        <v>0</v>
      </c>
      <c r="AE48" s="48">
        <f>VLOOKUP(A:A,'Rangliste ab 9.Rang'!A:R,18,FALSE)</f>
        <v>20</v>
      </c>
      <c r="AF48" s="47">
        <f t="shared" ref="AF48" si="15">SUM(AD48:AE48)</f>
        <v>20</v>
      </c>
    </row>
    <row r="49" spans="1:32">
      <c r="A49" s="10">
        <v>54</v>
      </c>
      <c r="B49" s="55" t="s">
        <v>132</v>
      </c>
      <c r="C49" s="60" t="s">
        <v>52</v>
      </c>
      <c r="D49" s="37">
        <v>89</v>
      </c>
      <c r="E49" s="38" t="s">
        <v>43</v>
      </c>
      <c r="F49" s="47">
        <v>60</v>
      </c>
      <c r="G49" s="56">
        <v>70</v>
      </c>
      <c r="H49" s="47">
        <f>SUM(F49:G49)</f>
        <v>130</v>
      </c>
      <c r="I49" s="47">
        <v>90</v>
      </c>
      <c r="J49" s="48">
        <f>SUM(H49:I49)</f>
        <v>220</v>
      </c>
      <c r="K49" s="47">
        <v>95</v>
      </c>
      <c r="L49" s="48">
        <f>SUM(J49:K49)</f>
        <v>315</v>
      </c>
      <c r="M49" s="47">
        <v>95</v>
      </c>
      <c r="N49" s="48">
        <f>SUM(L49:M49)</f>
        <v>410</v>
      </c>
      <c r="O49" s="49">
        <v>100</v>
      </c>
      <c r="P49" s="48">
        <f>SUM(N49:O49)</f>
        <v>510</v>
      </c>
      <c r="Q49" s="49">
        <v>100</v>
      </c>
      <c r="R49" s="48">
        <f>SUM(P49:Q49)</f>
        <v>610</v>
      </c>
      <c r="S49" s="49">
        <v>85</v>
      </c>
      <c r="T49" s="48">
        <v>695</v>
      </c>
      <c r="U49" s="49">
        <v>75</v>
      </c>
      <c r="V49" s="48">
        <v>770</v>
      </c>
      <c r="W49" s="49">
        <v>95</v>
      </c>
      <c r="X49" s="48">
        <v>865</v>
      </c>
      <c r="Y49" s="48">
        <v>100</v>
      </c>
      <c r="Z49" s="47">
        <f>SUM(X49:Y49)</f>
        <v>965</v>
      </c>
      <c r="AA49" s="48">
        <v>100</v>
      </c>
      <c r="AB49" s="47">
        <f>SUM(Z49:AA49)</f>
        <v>1065</v>
      </c>
      <c r="AC49" s="48">
        <v>100</v>
      </c>
      <c r="AD49" s="47">
        <f t="shared" ref="AD49:AD52" si="16">SUM(AB49:AC49)</f>
        <v>1165</v>
      </c>
      <c r="AE49" s="48">
        <f>VLOOKUP(A:A,'Rangliste ab 9.Rang'!A:R,18,FALSE)</f>
        <v>100</v>
      </c>
      <c r="AF49" s="47">
        <f t="shared" ref="AF49:AF52" si="17">SUM(AD49:AE49)</f>
        <v>1265</v>
      </c>
    </row>
    <row r="50" spans="1:32">
      <c r="A50" s="10">
        <v>55</v>
      </c>
      <c r="B50" s="55" t="s">
        <v>177</v>
      </c>
      <c r="C50" s="46" t="s">
        <v>10</v>
      </c>
      <c r="D50" s="37">
        <v>93</v>
      </c>
      <c r="E50" s="38" t="s">
        <v>7</v>
      </c>
      <c r="F50" s="47"/>
      <c r="G50" s="56"/>
      <c r="H50" s="47"/>
      <c r="I50" s="47"/>
      <c r="J50" s="48"/>
      <c r="K50" s="47"/>
      <c r="L50" s="48">
        <v>0</v>
      </c>
      <c r="M50" s="47">
        <v>25</v>
      </c>
      <c r="N50" s="48">
        <f>SUM(L50:M50)</f>
        <v>25</v>
      </c>
      <c r="O50" s="49">
        <v>20</v>
      </c>
      <c r="P50" s="48">
        <f>SUM(N50:O50)</f>
        <v>45</v>
      </c>
      <c r="Q50" s="49">
        <v>40</v>
      </c>
      <c r="R50" s="48">
        <f>SUM(P50:Q50)</f>
        <v>85</v>
      </c>
      <c r="S50" s="49">
        <v>25</v>
      </c>
      <c r="T50" s="48">
        <v>110</v>
      </c>
      <c r="U50" s="49">
        <v>35</v>
      </c>
      <c r="V50" s="48">
        <v>145</v>
      </c>
      <c r="W50" s="49">
        <v>0</v>
      </c>
      <c r="X50" s="48">
        <v>145</v>
      </c>
      <c r="Y50" s="48">
        <v>0</v>
      </c>
      <c r="Z50" s="47">
        <f>SUM(X50:Y50)</f>
        <v>145</v>
      </c>
      <c r="AA50" s="48">
        <v>0</v>
      </c>
      <c r="AB50" s="47">
        <f>SUM(Z50:AA50)</f>
        <v>145</v>
      </c>
      <c r="AC50" s="48">
        <v>0</v>
      </c>
      <c r="AD50" s="47">
        <f t="shared" si="16"/>
        <v>145</v>
      </c>
      <c r="AE50" s="48">
        <v>0</v>
      </c>
      <c r="AF50" s="47">
        <f t="shared" si="17"/>
        <v>145</v>
      </c>
    </row>
    <row r="51" spans="1:32">
      <c r="A51" s="10">
        <v>56</v>
      </c>
      <c r="B51" s="55" t="s">
        <v>11</v>
      </c>
      <c r="C51" s="46" t="s">
        <v>10</v>
      </c>
      <c r="D51" s="37">
        <v>91</v>
      </c>
      <c r="E51" s="38" t="s">
        <v>7</v>
      </c>
      <c r="F51" s="47">
        <v>0</v>
      </c>
      <c r="G51" s="56">
        <v>0</v>
      </c>
      <c r="H51" s="47">
        <v>0</v>
      </c>
      <c r="I51" s="47">
        <v>55</v>
      </c>
      <c r="J51" s="48">
        <f>SUM(H51:I51)</f>
        <v>55</v>
      </c>
      <c r="K51" s="47">
        <v>70</v>
      </c>
      <c r="L51" s="48">
        <f>SUM(J51:K51)</f>
        <v>125</v>
      </c>
      <c r="M51" s="47">
        <v>75</v>
      </c>
      <c r="N51" s="48">
        <f>SUM(L51:M51)</f>
        <v>200</v>
      </c>
      <c r="O51" s="49">
        <v>85</v>
      </c>
      <c r="P51" s="48">
        <f>SUM(N51:O51)</f>
        <v>285</v>
      </c>
      <c r="Q51" s="49">
        <v>80</v>
      </c>
      <c r="R51" s="48">
        <f>SUM(P51:Q51)</f>
        <v>365</v>
      </c>
      <c r="S51" s="49">
        <v>100</v>
      </c>
      <c r="T51" s="48">
        <v>465</v>
      </c>
      <c r="U51" s="49">
        <v>90</v>
      </c>
      <c r="V51" s="48">
        <v>555</v>
      </c>
      <c r="W51" s="49">
        <v>85</v>
      </c>
      <c r="X51" s="48">
        <v>640</v>
      </c>
      <c r="Y51" s="48">
        <v>100</v>
      </c>
      <c r="Z51" s="47">
        <f>SUM(X51:Y51)</f>
        <v>740</v>
      </c>
      <c r="AA51" s="48">
        <v>0</v>
      </c>
      <c r="AB51" s="47">
        <f>SUM(Z51:AA51)</f>
        <v>740</v>
      </c>
      <c r="AC51" s="48">
        <v>0</v>
      </c>
      <c r="AD51" s="47">
        <f t="shared" si="16"/>
        <v>740</v>
      </c>
      <c r="AE51" s="48">
        <v>0</v>
      </c>
      <c r="AF51" s="47">
        <f t="shared" si="17"/>
        <v>740</v>
      </c>
    </row>
    <row r="52" spans="1:32">
      <c r="A52" s="10">
        <v>327</v>
      </c>
      <c r="B52" s="45" t="s">
        <v>420</v>
      </c>
      <c r="C52" s="60" t="s">
        <v>421</v>
      </c>
      <c r="D52" s="37">
        <v>96</v>
      </c>
      <c r="E52" s="38" t="s">
        <v>7</v>
      </c>
      <c r="F52" s="47"/>
      <c r="G52" s="56"/>
      <c r="H52" s="47"/>
      <c r="I52" s="49"/>
      <c r="J52" s="48"/>
      <c r="K52" s="49"/>
      <c r="L52" s="48"/>
      <c r="M52" s="49"/>
      <c r="N52" s="48"/>
      <c r="O52" s="49"/>
      <c r="P52" s="48"/>
      <c r="Q52" s="49"/>
      <c r="R52" s="48"/>
      <c r="S52" s="49"/>
      <c r="T52" s="48"/>
      <c r="U52" s="49"/>
      <c r="V52" s="48">
        <v>0</v>
      </c>
      <c r="W52" s="49">
        <v>0</v>
      </c>
      <c r="X52" s="48">
        <v>0</v>
      </c>
      <c r="Y52" s="48">
        <v>85</v>
      </c>
      <c r="Z52" s="47">
        <f>SUM(X52:Y52)</f>
        <v>85</v>
      </c>
      <c r="AA52" s="48">
        <v>95</v>
      </c>
      <c r="AB52" s="47">
        <f>SUM(Z52:AA52)</f>
        <v>180</v>
      </c>
      <c r="AC52" s="48">
        <v>95</v>
      </c>
      <c r="AD52" s="47">
        <f t="shared" si="16"/>
        <v>275</v>
      </c>
      <c r="AE52" s="48">
        <f>VLOOKUP(A:A,'Rangliste ab 9.Rang'!A:R,18,FALSE)</f>
        <v>100</v>
      </c>
      <c r="AF52" s="47">
        <f t="shared" si="17"/>
        <v>375</v>
      </c>
    </row>
    <row r="53" spans="1:32">
      <c r="B53" s="50"/>
      <c r="C53" s="44"/>
      <c r="D53" s="41"/>
      <c r="E53" s="42"/>
      <c r="F53" s="51"/>
      <c r="G53" s="53"/>
      <c r="H53" s="53"/>
      <c r="I53" s="54"/>
      <c r="J53" s="52"/>
      <c r="K53" s="54"/>
      <c r="L53" s="52"/>
      <c r="M53" s="54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</row>
    <row r="54" spans="1:32" ht="15.75">
      <c r="B54" s="9" t="s">
        <v>223</v>
      </c>
      <c r="C54" s="31"/>
      <c r="D54" s="32"/>
      <c r="E54" s="33"/>
      <c r="F54" s="51"/>
      <c r="G54" s="53"/>
      <c r="H54" s="53"/>
      <c r="I54" s="58"/>
      <c r="J54" s="57"/>
      <c r="K54" s="58"/>
      <c r="L54" s="57"/>
      <c r="M54" s="58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2"/>
      <c r="AC54" s="52"/>
      <c r="AD54" s="52"/>
      <c r="AE54" s="52"/>
      <c r="AF54" s="52"/>
    </row>
    <row r="55" spans="1:32">
      <c r="A55" s="10">
        <v>64</v>
      </c>
      <c r="B55" s="45" t="s">
        <v>86</v>
      </c>
      <c r="C55" s="46" t="s">
        <v>87</v>
      </c>
      <c r="D55" s="37">
        <v>47</v>
      </c>
      <c r="E55" s="38" t="s">
        <v>12</v>
      </c>
      <c r="F55" s="47">
        <v>1160</v>
      </c>
      <c r="G55" s="47">
        <v>35</v>
      </c>
      <c r="H55" s="47">
        <f>SUM(F55:G55)</f>
        <v>1195</v>
      </c>
      <c r="I55" s="49">
        <v>60</v>
      </c>
      <c r="J55" s="48">
        <f>SUM(H55:I55)</f>
        <v>1255</v>
      </c>
      <c r="K55" s="49">
        <v>75</v>
      </c>
      <c r="L55" s="48">
        <f>SUM(J55:K55)</f>
        <v>1330</v>
      </c>
      <c r="M55" s="49">
        <v>55</v>
      </c>
      <c r="N55" s="48">
        <f>SUM(L55:M55)</f>
        <v>1385</v>
      </c>
      <c r="O55" s="49">
        <v>45</v>
      </c>
      <c r="P55" s="48">
        <f>SUM(N55:O55)</f>
        <v>1430</v>
      </c>
      <c r="Q55" s="49">
        <v>35</v>
      </c>
      <c r="R55" s="48">
        <f>SUM(P55:Q55)</f>
        <v>1465</v>
      </c>
      <c r="S55" s="49">
        <v>30</v>
      </c>
      <c r="T55" s="48">
        <v>1495</v>
      </c>
      <c r="U55" s="49">
        <v>15</v>
      </c>
      <c r="V55" s="48">
        <v>1510</v>
      </c>
      <c r="W55" s="49">
        <v>0</v>
      </c>
      <c r="X55" s="48">
        <v>1510</v>
      </c>
      <c r="Y55" s="48">
        <v>0</v>
      </c>
      <c r="Z55" s="47">
        <f>SUM(X55:Y55)</f>
        <v>1510</v>
      </c>
      <c r="AA55" s="48">
        <v>0</v>
      </c>
      <c r="AB55" s="47">
        <f>SUM(Z55:AA55)</f>
        <v>1510</v>
      </c>
      <c r="AC55" s="48">
        <v>0</v>
      </c>
      <c r="AD55" s="47">
        <f t="shared" ref="AD55:AD59" si="18">SUM(AB55:AC55)</f>
        <v>1510</v>
      </c>
      <c r="AE55" s="48">
        <v>0</v>
      </c>
      <c r="AF55" s="47">
        <f t="shared" ref="AF55:AF59" si="19">SUM(AD55:AE55)</f>
        <v>1510</v>
      </c>
    </row>
    <row r="56" spans="1:32">
      <c r="A56" s="10">
        <v>343</v>
      </c>
      <c r="B56" s="55" t="s">
        <v>452</v>
      </c>
      <c r="C56" s="60" t="s">
        <v>453</v>
      </c>
      <c r="D56" s="37">
        <v>99</v>
      </c>
      <c r="E56" s="38" t="s">
        <v>7</v>
      </c>
      <c r="F56" s="47"/>
      <c r="G56" s="47"/>
      <c r="H56" s="47"/>
      <c r="I56" s="49"/>
      <c r="J56" s="48"/>
      <c r="K56" s="49"/>
      <c r="L56" s="48"/>
      <c r="M56" s="49"/>
      <c r="N56" s="48"/>
      <c r="O56" s="49"/>
      <c r="P56" s="48"/>
      <c r="Q56" s="49"/>
      <c r="R56" s="48"/>
      <c r="S56" s="49"/>
      <c r="T56" s="48"/>
      <c r="U56" s="49"/>
      <c r="V56" s="48"/>
      <c r="W56" s="49"/>
      <c r="X56" s="48"/>
      <c r="Y56" s="48"/>
      <c r="Z56" s="47"/>
      <c r="AA56" s="48">
        <v>40</v>
      </c>
      <c r="AB56" s="47">
        <f>SUM(Z56:AA56)</f>
        <v>40</v>
      </c>
      <c r="AC56" s="48">
        <v>35</v>
      </c>
      <c r="AD56" s="47">
        <f t="shared" si="18"/>
        <v>75</v>
      </c>
      <c r="AE56" s="48">
        <v>0</v>
      </c>
      <c r="AF56" s="47">
        <f t="shared" si="19"/>
        <v>75</v>
      </c>
    </row>
    <row r="57" spans="1:32">
      <c r="A57" s="10">
        <v>318</v>
      </c>
      <c r="B57" s="55" t="s">
        <v>403</v>
      </c>
      <c r="C57" s="60" t="s">
        <v>402</v>
      </c>
      <c r="D57" s="37">
        <v>94</v>
      </c>
      <c r="E57" s="38" t="s">
        <v>12</v>
      </c>
      <c r="F57" s="47"/>
      <c r="G57" s="47"/>
      <c r="H57" s="47"/>
      <c r="I57" s="49"/>
      <c r="J57" s="48"/>
      <c r="K57" s="49"/>
      <c r="L57" s="48"/>
      <c r="M57" s="49"/>
      <c r="N57" s="48"/>
      <c r="O57" s="49"/>
      <c r="P57" s="48"/>
      <c r="Q57" s="49"/>
      <c r="R57" s="48"/>
      <c r="S57" s="49"/>
      <c r="T57" s="48">
        <v>0</v>
      </c>
      <c r="U57" s="49">
        <v>75</v>
      </c>
      <c r="V57" s="48">
        <v>75</v>
      </c>
      <c r="W57" s="49">
        <v>70</v>
      </c>
      <c r="X57" s="48">
        <v>145</v>
      </c>
      <c r="Y57" s="48">
        <v>0</v>
      </c>
      <c r="Z57" s="47">
        <f>SUM(X57:Y57)</f>
        <v>145</v>
      </c>
      <c r="AA57" s="48">
        <v>0</v>
      </c>
      <c r="AB57" s="47">
        <f>SUM(Z57:AA57)</f>
        <v>145</v>
      </c>
      <c r="AC57" s="48">
        <v>0</v>
      </c>
      <c r="AD57" s="47">
        <f t="shared" si="18"/>
        <v>145</v>
      </c>
      <c r="AE57" s="48">
        <v>0</v>
      </c>
      <c r="AF57" s="47">
        <f t="shared" si="19"/>
        <v>145</v>
      </c>
    </row>
    <row r="58" spans="1:32">
      <c r="A58" s="10">
        <v>304</v>
      </c>
      <c r="B58" s="55" t="s">
        <v>379</v>
      </c>
      <c r="C58" s="60" t="s">
        <v>455</v>
      </c>
      <c r="D58" s="37">
        <v>92</v>
      </c>
      <c r="E58" s="38" t="s">
        <v>12</v>
      </c>
      <c r="F58" s="47"/>
      <c r="G58" s="47"/>
      <c r="H58" s="47"/>
      <c r="I58" s="49"/>
      <c r="J58" s="48"/>
      <c r="K58" s="49"/>
      <c r="L58" s="48"/>
      <c r="M58" s="49"/>
      <c r="N58" s="48"/>
      <c r="O58" s="49"/>
      <c r="P58" s="48"/>
      <c r="Q58" s="49">
        <v>95</v>
      </c>
      <c r="R58" s="48">
        <f>SUM(P58:Q58)</f>
        <v>95</v>
      </c>
      <c r="S58" s="49">
        <v>0</v>
      </c>
      <c r="T58" s="48">
        <v>95</v>
      </c>
      <c r="U58" s="49">
        <v>100</v>
      </c>
      <c r="V58" s="48">
        <v>195</v>
      </c>
      <c r="W58" s="49">
        <v>100</v>
      </c>
      <c r="X58" s="48">
        <v>295</v>
      </c>
      <c r="Y58" s="48">
        <v>100</v>
      </c>
      <c r="Z58" s="47">
        <f>SUM(X58:Y58)</f>
        <v>395</v>
      </c>
      <c r="AA58" s="48">
        <v>100</v>
      </c>
      <c r="AB58" s="47">
        <f>SUM(Z58:AA58)</f>
        <v>495</v>
      </c>
      <c r="AC58" s="48">
        <v>0</v>
      </c>
      <c r="AD58" s="47">
        <f t="shared" si="18"/>
        <v>495</v>
      </c>
      <c r="AE58" s="48">
        <f>VLOOKUP(A:A,'Rangliste ab 9.Rang'!A:R,18,FALSE)</f>
        <v>100</v>
      </c>
      <c r="AF58" s="47">
        <f t="shared" si="19"/>
        <v>595</v>
      </c>
    </row>
    <row r="59" spans="1:32">
      <c r="A59" s="10">
        <v>341</v>
      </c>
      <c r="B59" s="55" t="s">
        <v>446</v>
      </c>
      <c r="C59" s="60" t="s">
        <v>225</v>
      </c>
      <c r="D59" s="37">
        <v>96</v>
      </c>
      <c r="E59" s="38" t="s">
        <v>7</v>
      </c>
      <c r="F59" s="47"/>
      <c r="G59" s="47"/>
      <c r="H59" s="47"/>
      <c r="I59" s="49"/>
      <c r="J59" s="48"/>
      <c r="K59" s="49"/>
      <c r="L59" s="48"/>
      <c r="M59" s="49"/>
      <c r="N59" s="48"/>
      <c r="O59" s="49"/>
      <c r="P59" s="48"/>
      <c r="Q59" s="49"/>
      <c r="R59" s="48"/>
      <c r="S59" s="49"/>
      <c r="T59" s="48"/>
      <c r="U59" s="49"/>
      <c r="V59" s="48"/>
      <c r="W59" s="49"/>
      <c r="X59" s="48"/>
      <c r="Y59" s="48">
        <v>65</v>
      </c>
      <c r="Z59" s="47">
        <f>SUM(X59:Y59)</f>
        <v>65</v>
      </c>
      <c r="AA59" s="48">
        <v>45</v>
      </c>
      <c r="AB59" s="47">
        <f>SUM(Z59:AA59)</f>
        <v>110</v>
      </c>
      <c r="AC59" s="48">
        <v>50</v>
      </c>
      <c r="AD59" s="47">
        <f t="shared" si="18"/>
        <v>160</v>
      </c>
      <c r="AE59" s="48">
        <f>VLOOKUP(A:A,'Rangliste ab 9.Rang'!A:R,18,FALSE)</f>
        <v>60</v>
      </c>
      <c r="AF59" s="47">
        <f t="shared" si="19"/>
        <v>220</v>
      </c>
    </row>
    <row r="60" spans="1:32">
      <c r="B60" s="50"/>
      <c r="C60" s="44"/>
      <c r="D60" s="41"/>
      <c r="E60" s="42"/>
      <c r="F60" s="53"/>
      <c r="G60" s="51"/>
      <c r="H60" s="53"/>
      <c r="I60" s="54"/>
      <c r="J60" s="52"/>
      <c r="K60" s="54"/>
      <c r="L60" s="52"/>
      <c r="M60" s="54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</row>
    <row r="61" spans="1:32" ht="15.75">
      <c r="B61" s="9" t="s">
        <v>228</v>
      </c>
      <c r="C61" s="31"/>
      <c r="D61" s="32"/>
      <c r="E61" s="33"/>
      <c r="F61" s="53"/>
      <c r="G61" s="51"/>
      <c r="H61" s="53"/>
      <c r="I61" s="54"/>
      <c r="J61" s="52"/>
      <c r="K61" s="54"/>
      <c r="L61" s="52"/>
      <c r="M61" s="54"/>
      <c r="N61" s="52"/>
      <c r="O61" s="52"/>
      <c r="P61" s="52"/>
      <c r="Q61" s="57"/>
      <c r="R61" s="52"/>
      <c r="S61" s="57"/>
      <c r="T61" s="52"/>
      <c r="U61" s="57"/>
      <c r="V61" s="52"/>
      <c r="W61" s="57"/>
      <c r="X61" s="52"/>
      <c r="Y61" s="57"/>
      <c r="Z61" s="57"/>
      <c r="AA61" s="57"/>
      <c r="AB61" s="52"/>
      <c r="AC61" s="52"/>
      <c r="AD61" s="52"/>
      <c r="AE61" s="52"/>
      <c r="AF61" s="52"/>
    </row>
    <row r="62" spans="1:32">
      <c r="A62" s="10">
        <v>335</v>
      </c>
      <c r="B62" s="55" t="s">
        <v>436</v>
      </c>
      <c r="C62" s="60" t="s">
        <v>27</v>
      </c>
      <c r="D62" s="37">
        <v>98</v>
      </c>
      <c r="E62" s="38" t="s">
        <v>12</v>
      </c>
      <c r="F62" s="47"/>
      <c r="G62" s="47"/>
      <c r="H62" s="47"/>
      <c r="I62" s="49"/>
      <c r="J62" s="48"/>
      <c r="K62" s="49"/>
      <c r="L62" s="48"/>
      <c r="M62" s="49"/>
      <c r="N62" s="48"/>
      <c r="O62" s="49"/>
      <c r="P62" s="48"/>
      <c r="Q62" s="49"/>
      <c r="R62" s="48"/>
      <c r="S62" s="49"/>
      <c r="T62" s="48"/>
      <c r="U62" s="49"/>
      <c r="V62" s="48"/>
      <c r="W62" s="49"/>
      <c r="X62" s="48"/>
      <c r="Y62" s="48">
        <v>0</v>
      </c>
      <c r="Z62" s="47">
        <f t="shared" ref="Z62:Z70" si="20">SUM(X62:Y62)</f>
        <v>0</v>
      </c>
      <c r="AA62" s="48">
        <v>0</v>
      </c>
      <c r="AB62" s="47">
        <f t="shared" ref="AB62:AB70" si="21">SUM(Z62:AA62)</f>
        <v>0</v>
      </c>
      <c r="AC62" s="48">
        <v>0</v>
      </c>
      <c r="AD62" s="47">
        <f t="shared" ref="AD62:AD70" si="22">SUM(AB62:AC62)</f>
        <v>0</v>
      </c>
      <c r="AE62" s="48">
        <v>0</v>
      </c>
      <c r="AF62" s="47">
        <f t="shared" ref="AF62:AF70" si="23">SUM(AD62:AE62)</f>
        <v>0</v>
      </c>
    </row>
    <row r="63" spans="1:32">
      <c r="A63" s="10">
        <v>325</v>
      </c>
      <c r="B63" s="45" t="s">
        <v>418</v>
      </c>
      <c r="C63" s="46" t="s">
        <v>52</v>
      </c>
      <c r="D63" s="37">
        <v>69</v>
      </c>
      <c r="E63" s="38" t="s">
        <v>43</v>
      </c>
      <c r="F63" s="47"/>
      <c r="G63" s="47"/>
      <c r="H63" s="47"/>
      <c r="I63" s="49"/>
      <c r="J63" s="48"/>
      <c r="K63" s="49"/>
      <c r="L63" s="48"/>
      <c r="M63" s="49"/>
      <c r="N63" s="48"/>
      <c r="O63" s="49"/>
      <c r="P63" s="48"/>
      <c r="Q63" s="49"/>
      <c r="R63" s="48"/>
      <c r="S63" s="49"/>
      <c r="T63" s="48"/>
      <c r="U63" s="49"/>
      <c r="V63" s="48">
        <v>0</v>
      </c>
      <c r="W63" s="49">
        <v>70</v>
      </c>
      <c r="X63" s="48">
        <v>70</v>
      </c>
      <c r="Y63" s="48">
        <v>75</v>
      </c>
      <c r="Z63" s="47">
        <f t="shared" si="20"/>
        <v>145</v>
      </c>
      <c r="AA63" s="48">
        <v>90</v>
      </c>
      <c r="AB63" s="47">
        <f t="shared" si="21"/>
        <v>235</v>
      </c>
      <c r="AC63" s="48">
        <v>85</v>
      </c>
      <c r="AD63" s="47">
        <f t="shared" si="22"/>
        <v>320</v>
      </c>
      <c r="AE63" s="48">
        <f>VLOOKUP(A:A,'Rangliste ab 9.Rang'!A:R,18,FALSE)</f>
        <v>90</v>
      </c>
      <c r="AF63" s="47">
        <f t="shared" si="23"/>
        <v>410</v>
      </c>
    </row>
    <row r="64" spans="1:32">
      <c r="A64" s="10">
        <v>283</v>
      </c>
      <c r="B64" s="45" t="s">
        <v>344</v>
      </c>
      <c r="C64" s="46" t="s">
        <v>345</v>
      </c>
      <c r="D64" s="37">
        <v>94</v>
      </c>
      <c r="E64" s="38" t="s">
        <v>12</v>
      </c>
      <c r="F64" s="47"/>
      <c r="G64" s="47"/>
      <c r="H64" s="47"/>
      <c r="I64" s="49"/>
      <c r="J64" s="48"/>
      <c r="K64" s="49"/>
      <c r="L64" s="48"/>
      <c r="M64" s="49"/>
      <c r="N64" s="48">
        <v>0</v>
      </c>
      <c r="O64" s="49">
        <v>40</v>
      </c>
      <c r="P64" s="48">
        <f t="shared" ref="P64:P70" si="24">SUM(N64:O64)</f>
        <v>40</v>
      </c>
      <c r="Q64" s="49">
        <v>60</v>
      </c>
      <c r="R64" s="48">
        <f t="shared" ref="R64:R70" si="25">SUM(P64:Q64)</f>
        <v>100</v>
      </c>
      <c r="S64" s="49">
        <v>70</v>
      </c>
      <c r="T64" s="48">
        <v>170</v>
      </c>
      <c r="U64" s="49">
        <v>95</v>
      </c>
      <c r="V64" s="48">
        <v>265</v>
      </c>
      <c r="W64" s="49">
        <v>0</v>
      </c>
      <c r="X64" s="48">
        <v>265</v>
      </c>
      <c r="Y64" s="48">
        <v>0</v>
      </c>
      <c r="Z64" s="47">
        <f t="shared" si="20"/>
        <v>265</v>
      </c>
      <c r="AA64" s="48">
        <v>0</v>
      </c>
      <c r="AB64" s="47">
        <f t="shared" si="21"/>
        <v>265</v>
      </c>
      <c r="AC64" s="48">
        <v>0</v>
      </c>
      <c r="AD64" s="47">
        <f t="shared" si="22"/>
        <v>265</v>
      </c>
      <c r="AE64" s="48">
        <v>0</v>
      </c>
      <c r="AF64" s="47">
        <f t="shared" si="23"/>
        <v>265</v>
      </c>
    </row>
    <row r="65" spans="1:32">
      <c r="A65" s="10">
        <v>76</v>
      </c>
      <c r="B65" s="45" t="s">
        <v>88</v>
      </c>
      <c r="C65" s="46" t="s">
        <v>89</v>
      </c>
      <c r="D65" s="37">
        <v>86</v>
      </c>
      <c r="E65" s="38" t="s">
        <v>12</v>
      </c>
      <c r="F65" s="47"/>
      <c r="G65" s="47"/>
      <c r="H65" s="47">
        <v>0</v>
      </c>
      <c r="I65" s="49">
        <v>75</v>
      </c>
      <c r="J65" s="48">
        <v>75</v>
      </c>
      <c r="K65" s="49">
        <v>85</v>
      </c>
      <c r="L65" s="48">
        <f>SUM(J65:K65)</f>
        <v>160</v>
      </c>
      <c r="M65" s="49">
        <v>80</v>
      </c>
      <c r="N65" s="48">
        <f>SUM(L65:M65)</f>
        <v>240</v>
      </c>
      <c r="O65" s="49">
        <v>85</v>
      </c>
      <c r="P65" s="48">
        <f t="shared" si="24"/>
        <v>325</v>
      </c>
      <c r="Q65" s="49">
        <v>0</v>
      </c>
      <c r="R65" s="48">
        <f t="shared" si="25"/>
        <v>325</v>
      </c>
      <c r="S65" s="49">
        <v>0</v>
      </c>
      <c r="T65" s="48">
        <v>325</v>
      </c>
      <c r="U65" s="49">
        <v>0</v>
      </c>
      <c r="V65" s="48">
        <v>325</v>
      </c>
      <c r="W65" s="49">
        <v>90</v>
      </c>
      <c r="X65" s="48">
        <v>415</v>
      </c>
      <c r="Y65" s="48">
        <v>95</v>
      </c>
      <c r="Z65" s="47">
        <f t="shared" si="20"/>
        <v>510</v>
      </c>
      <c r="AA65" s="48">
        <v>0</v>
      </c>
      <c r="AB65" s="47">
        <f t="shared" si="21"/>
        <v>510</v>
      </c>
      <c r="AC65" s="48">
        <v>0</v>
      </c>
      <c r="AD65" s="47">
        <f t="shared" si="22"/>
        <v>510</v>
      </c>
      <c r="AE65" s="48">
        <v>0</v>
      </c>
      <c r="AF65" s="47">
        <f t="shared" si="23"/>
        <v>510</v>
      </c>
    </row>
    <row r="66" spans="1:32">
      <c r="A66" s="10">
        <v>77</v>
      </c>
      <c r="B66" s="45" t="s">
        <v>231</v>
      </c>
      <c r="C66" s="46" t="s">
        <v>14</v>
      </c>
      <c r="D66" s="37">
        <v>72</v>
      </c>
      <c r="E66" s="38" t="s">
        <v>12</v>
      </c>
      <c r="F66" s="47">
        <v>990</v>
      </c>
      <c r="G66" s="47">
        <v>95</v>
      </c>
      <c r="H66" s="47">
        <f>SUM(F66:G66)</f>
        <v>1085</v>
      </c>
      <c r="I66" s="49">
        <v>100</v>
      </c>
      <c r="J66" s="48">
        <f>SUM(H66:I66)</f>
        <v>1185</v>
      </c>
      <c r="K66" s="49">
        <v>85</v>
      </c>
      <c r="L66" s="48">
        <f>SUM(J66:K66)</f>
        <v>1270</v>
      </c>
      <c r="M66" s="49">
        <v>90</v>
      </c>
      <c r="N66" s="48">
        <f>SUM(L66:M66)</f>
        <v>1360</v>
      </c>
      <c r="O66" s="49">
        <v>0</v>
      </c>
      <c r="P66" s="48">
        <f t="shared" si="24"/>
        <v>1360</v>
      </c>
      <c r="Q66" s="49">
        <v>0</v>
      </c>
      <c r="R66" s="48">
        <f t="shared" si="25"/>
        <v>1360</v>
      </c>
      <c r="S66" s="49">
        <v>0</v>
      </c>
      <c r="T66" s="48">
        <v>1360</v>
      </c>
      <c r="U66" s="49">
        <v>0</v>
      </c>
      <c r="V66" s="48">
        <v>1360</v>
      </c>
      <c r="W66" s="49">
        <v>0</v>
      </c>
      <c r="X66" s="48">
        <v>1360</v>
      </c>
      <c r="Y66" s="48">
        <v>0</v>
      </c>
      <c r="Z66" s="47">
        <f t="shared" si="20"/>
        <v>1360</v>
      </c>
      <c r="AA66" s="48">
        <v>80</v>
      </c>
      <c r="AB66" s="47">
        <f t="shared" si="21"/>
        <v>1440</v>
      </c>
      <c r="AC66" s="48">
        <v>80</v>
      </c>
      <c r="AD66" s="47">
        <f t="shared" si="22"/>
        <v>1520</v>
      </c>
      <c r="AE66" s="48">
        <f>VLOOKUP(A:A,'Rangliste ab 9.Rang'!A:R,18,FALSE)</f>
        <v>80</v>
      </c>
      <c r="AF66" s="47">
        <f t="shared" si="23"/>
        <v>1600</v>
      </c>
    </row>
    <row r="67" spans="1:32">
      <c r="A67" s="10">
        <v>85</v>
      </c>
      <c r="B67" s="45" t="s">
        <v>233</v>
      </c>
      <c r="C67" s="46" t="s">
        <v>415</v>
      </c>
      <c r="D67" s="37">
        <v>66</v>
      </c>
      <c r="E67" s="38" t="s">
        <v>30</v>
      </c>
      <c r="F67" s="47">
        <v>465</v>
      </c>
      <c r="G67" s="47">
        <v>70</v>
      </c>
      <c r="H67" s="47">
        <f>SUM(F67:G67)</f>
        <v>535</v>
      </c>
      <c r="I67" s="49">
        <v>50</v>
      </c>
      <c r="J67" s="48">
        <f>SUM(H67:I67)</f>
        <v>585</v>
      </c>
      <c r="K67" s="49"/>
      <c r="L67" s="48">
        <f>SUM(J67:K67)</f>
        <v>585</v>
      </c>
      <c r="M67" s="49"/>
      <c r="N67" s="48">
        <f>SUM(L67:M67)</f>
        <v>585</v>
      </c>
      <c r="O67" s="49">
        <v>0</v>
      </c>
      <c r="P67" s="48">
        <f t="shared" si="24"/>
        <v>585</v>
      </c>
      <c r="Q67" s="49">
        <v>0</v>
      </c>
      <c r="R67" s="48">
        <f t="shared" si="25"/>
        <v>585</v>
      </c>
      <c r="S67" s="49">
        <v>0</v>
      </c>
      <c r="T67" s="48">
        <v>585</v>
      </c>
      <c r="U67" s="49">
        <v>55</v>
      </c>
      <c r="V67" s="48">
        <v>640</v>
      </c>
      <c r="W67" s="49">
        <v>70</v>
      </c>
      <c r="X67" s="48">
        <v>710</v>
      </c>
      <c r="Y67" s="48">
        <v>0</v>
      </c>
      <c r="Z67" s="47">
        <f t="shared" si="20"/>
        <v>710</v>
      </c>
      <c r="AA67" s="48">
        <v>0</v>
      </c>
      <c r="AB67" s="47">
        <f t="shared" si="21"/>
        <v>710</v>
      </c>
      <c r="AC67" s="48">
        <v>0</v>
      </c>
      <c r="AD67" s="47">
        <f t="shared" si="22"/>
        <v>710</v>
      </c>
      <c r="AE67" s="48">
        <v>0</v>
      </c>
      <c r="AF67" s="47">
        <f t="shared" si="23"/>
        <v>710</v>
      </c>
    </row>
    <row r="68" spans="1:32">
      <c r="A68" s="10">
        <v>86</v>
      </c>
      <c r="B68" s="45" t="s">
        <v>77</v>
      </c>
      <c r="C68" s="46" t="s">
        <v>20</v>
      </c>
      <c r="D68" s="37">
        <v>92</v>
      </c>
      <c r="E68" s="38" t="s">
        <v>12</v>
      </c>
      <c r="F68" s="47"/>
      <c r="G68" s="47"/>
      <c r="H68" s="47"/>
      <c r="I68" s="49"/>
      <c r="J68" s="48"/>
      <c r="K68" s="49">
        <v>55</v>
      </c>
      <c r="L68" s="48">
        <f>SUM(J68:K68)</f>
        <v>55</v>
      </c>
      <c r="M68" s="49">
        <v>95</v>
      </c>
      <c r="N68" s="48">
        <f>SUM(L68:M68)</f>
        <v>150</v>
      </c>
      <c r="O68" s="49">
        <v>85</v>
      </c>
      <c r="P68" s="48">
        <f t="shared" si="24"/>
        <v>235</v>
      </c>
      <c r="Q68" s="49">
        <v>85</v>
      </c>
      <c r="R68" s="48">
        <f t="shared" si="25"/>
        <v>320</v>
      </c>
      <c r="S68" s="49">
        <v>80</v>
      </c>
      <c r="T68" s="48">
        <v>400</v>
      </c>
      <c r="U68" s="49">
        <v>85</v>
      </c>
      <c r="V68" s="48">
        <v>485</v>
      </c>
      <c r="W68" s="49">
        <v>95</v>
      </c>
      <c r="X68" s="48">
        <v>580</v>
      </c>
      <c r="Y68" s="48">
        <v>90</v>
      </c>
      <c r="Z68" s="47">
        <f t="shared" si="20"/>
        <v>670</v>
      </c>
      <c r="AA68" s="48">
        <v>90</v>
      </c>
      <c r="AB68" s="47">
        <f t="shared" si="21"/>
        <v>760</v>
      </c>
      <c r="AC68" s="48">
        <v>65</v>
      </c>
      <c r="AD68" s="47">
        <f t="shared" si="22"/>
        <v>825</v>
      </c>
      <c r="AE68" s="48">
        <f>VLOOKUP(A:A,'Rangliste ab 9.Rang'!A:R,18,FALSE)</f>
        <v>90</v>
      </c>
      <c r="AF68" s="47">
        <f t="shared" si="23"/>
        <v>915</v>
      </c>
    </row>
    <row r="69" spans="1:32">
      <c r="A69" s="10">
        <v>284</v>
      </c>
      <c r="B69" s="45" t="s">
        <v>346</v>
      </c>
      <c r="C69" s="46" t="s">
        <v>20</v>
      </c>
      <c r="D69" s="37">
        <v>94</v>
      </c>
      <c r="E69" s="38" t="s">
        <v>12</v>
      </c>
      <c r="F69" s="47"/>
      <c r="G69" s="47"/>
      <c r="H69" s="47"/>
      <c r="I69" s="49"/>
      <c r="J69" s="48"/>
      <c r="K69" s="49"/>
      <c r="L69" s="48"/>
      <c r="M69" s="49"/>
      <c r="N69" s="48">
        <v>0</v>
      </c>
      <c r="O69" s="49">
        <v>85</v>
      </c>
      <c r="P69" s="48">
        <f t="shared" si="24"/>
        <v>85</v>
      </c>
      <c r="Q69" s="49">
        <v>80</v>
      </c>
      <c r="R69" s="48">
        <f t="shared" si="25"/>
        <v>165</v>
      </c>
      <c r="S69" s="49">
        <v>95</v>
      </c>
      <c r="T69" s="48">
        <v>260</v>
      </c>
      <c r="U69" s="49">
        <v>90</v>
      </c>
      <c r="V69" s="48">
        <v>350</v>
      </c>
      <c r="W69" s="49">
        <v>0</v>
      </c>
      <c r="X69" s="48">
        <v>350</v>
      </c>
      <c r="Y69" s="48">
        <v>0</v>
      </c>
      <c r="Z69" s="47">
        <f t="shared" si="20"/>
        <v>350</v>
      </c>
      <c r="AA69" s="48">
        <v>85</v>
      </c>
      <c r="AB69" s="47">
        <f t="shared" si="21"/>
        <v>435</v>
      </c>
      <c r="AC69" s="48">
        <v>0</v>
      </c>
      <c r="AD69" s="47">
        <f t="shared" si="22"/>
        <v>435</v>
      </c>
      <c r="AE69" s="48">
        <v>0</v>
      </c>
      <c r="AF69" s="47">
        <f t="shared" si="23"/>
        <v>435</v>
      </c>
    </row>
    <row r="70" spans="1:32">
      <c r="A70" s="10">
        <v>87</v>
      </c>
      <c r="B70" s="45" t="s">
        <v>19</v>
      </c>
      <c r="C70" s="46" t="s">
        <v>20</v>
      </c>
      <c r="D70" s="37">
        <v>61</v>
      </c>
      <c r="E70" s="38" t="s">
        <v>12</v>
      </c>
      <c r="F70" s="47">
        <v>1975</v>
      </c>
      <c r="G70" s="47">
        <v>85</v>
      </c>
      <c r="H70" s="47">
        <f>SUM(F70:G70)</f>
        <v>2060</v>
      </c>
      <c r="I70" s="49">
        <v>85</v>
      </c>
      <c r="J70" s="48">
        <f>SUM(H70:I70)</f>
        <v>2145</v>
      </c>
      <c r="K70" s="49">
        <v>75</v>
      </c>
      <c r="L70" s="48">
        <f>SUM(J70:K70)</f>
        <v>2220</v>
      </c>
      <c r="M70" s="49">
        <v>75</v>
      </c>
      <c r="N70" s="48">
        <f>SUM(L70:M70)</f>
        <v>2295</v>
      </c>
      <c r="O70" s="49">
        <v>90</v>
      </c>
      <c r="P70" s="48">
        <f t="shared" si="24"/>
        <v>2385</v>
      </c>
      <c r="Q70" s="49">
        <v>95</v>
      </c>
      <c r="R70" s="48">
        <f t="shared" si="25"/>
        <v>2480</v>
      </c>
      <c r="S70" s="49">
        <v>85</v>
      </c>
      <c r="T70" s="48">
        <v>2565</v>
      </c>
      <c r="U70" s="49">
        <v>0</v>
      </c>
      <c r="V70" s="48">
        <v>2565</v>
      </c>
      <c r="W70" s="49">
        <v>75</v>
      </c>
      <c r="X70" s="48">
        <v>2640</v>
      </c>
      <c r="Y70" s="48">
        <v>75</v>
      </c>
      <c r="Z70" s="47">
        <f t="shared" si="20"/>
        <v>2715</v>
      </c>
      <c r="AA70" s="48">
        <v>85</v>
      </c>
      <c r="AB70" s="47">
        <f t="shared" si="21"/>
        <v>2800</v>
      </c>
      <c r="AC70" s="48">
        <v>90</v>
      </c>
      <c r="AD70" s="47">
        <f t="shared" si="22"/>
        <v>2890</v>
      </c>
      <c r="AE70" s="48">
        <f>VLOOKUP(A:A,'Rangliste ab 9.Rang'!A:R,18,FALSE)</f>
        <v>85</v>
      </c>
      <c r="AF70" s="47">
        <f t="shared" si="23"/>
        <v>2975</v>
      </c>
    </row>
    <row r="71" spans="1:32">
      <c r="B71" s="50"/>
      <c r="C71" s="44"/>
      <c r="D71" s="41"/>
      <c r="E71" s="42"/>
      <c r="F71" s="53"/>
      <c r="G71" s="51"/>
      <c r="H71" s="53"/>
      <c r="I71" s="54"/>
      <c r="J71" s="52"/>
      <c r="K71" s="54"/>
      <c r="L71" s="52"/>
      <c r="M71" s="54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</row>
    <row r="72" spans="1:32" ht="15.75">
      <c r="B72" s="9" t="s">
        <v>234</v>
      </c>
      <c r="C72" s="31"/>
      <c r="D72" s="32"/>
      <c r="E72" s="33"/>
      <c r="F72" s="53"/>
      <c r="G72" s="51"/>
      <c r="H72" s="53"/>
      <c r="I72" s="54"/>
      <c r="J72" s="52"/>
      <c r="K72" s="54"/>
      <c r="L72" s="52"/>
      <c r="M72" s="54"/>
      <c r="N72" s="52"/>
      <c r="O72" s="52"/>
      <c r="P72" s="52"/>
      <c r="Q72" s="57"/>
      <c r="R72" s="52"/>
      <c r="S72" s="57"/>
      <c r="T72" s="52"/>
      <c r="U72" s="57"/>
      <c r="V72" s="52"/>
      <c r="W72" s="57"/>
      <c r="X72" s="52"/>
      <c r="Y72" s="57"/>
      <c r="Z72" s="57"/>
      <c r="AA72" s="52"/>
      <c r="AB72" s="52"/>
      <c r="AC72" s="52"/>
      <c r="AD72" s="52"/>
      <c r="AE72" s="52"/>
      <c r="AF72" s="52"/>
    </row>
    <row r="73" spans="1:32">
      <c r="A73" s="10">
        <v>91</v>
      </c>
      <c r="B73" s="45" t="s">
        <v>21</v>
      </c>
      <c r="C73" s="46" t="s">
        <v>22</v>
      </c>
      <c r="D73" s="37">
        <v>51</v>
      </c>
      <c r="E73" s="38" t="s">
        <v>12</v>
      </c>
      <c r="F73" s="47">
        <v>450</v>
      </c>
      <c r="G73" s="47">
        <v>60</v>
      </c>
      <c r="H73" s="47">
        <f>SUM(F73:G73)</f>
        <v>510</v>
      </c>
      <c r="I73" s="49">
        <v>60</v>
      </c>
      <c r="J73" s="48">
        <f>SUM(H73:I73)</f>
        <v>570</v>
      </c>
      <c r="K73" s="49">
        <v>70</v>
      </c>
      <c r="L73" s="48">
        <f>SUM(J73:K73)</f>
        <v>640</v>
      </c>
      <c r="M73" s="49">
        <v>50</v>
      </c>
      <c r="N73" s="48">
        <f>SUM(L73:M73)</f>
        <v>690</v>
      </c>
      <c r="O73" s="49">
        <v>65</v>
      </c>
      <c r="P73" s="48">
        <f>SUM(N73:O73)</f>
        <v>755</v>
      </c>
      <c r="Q73" s="49">
        <v>75</v>
      </c>
      <c r="R73" s="48">
        <f>SUM(P73:Q73)</f>
        <v>830</v>
      </c>
      <c r="S73" s="49">
        <v>90</v>
      </c>
      <c r="T73" s="48">
        <v>920</v>
      </c>
      <c r="U73" s="49">
        <v>70</v>
      </c>
      <c r="V73" s="48">
        <v>990</v>
      </c>
      <c r="W73" s="49">
        <v>65</v>
      </c>
      <c r="X73" s="48">
        <v>1055</v>
      </c>
      <c r="Y73" s="48">
        <v>75</v>
      </c>
      <c r="Z73" s="47">
        <f t="shared" ref="Z73:Z78" si="26">SUM(X73:Y73)</f>
        <v>1130</v>
      </c>
      <c r="AA73" s="48">
        <v>60</v>
      </c>
      <c r="AB73" s="47">
        <f t="shared" ref="AB73:AB78" si="27">SUM(Z73:AA73)</f>
        <v>1190</v>
      </c>
      <c r="AC73" s="48">
        <v>65</v>
      </c>
      <c r="AD73" s="47">
        <f t="shared" ref="AD73:AD78" si="28">SUM(AB73:AC73)</f>
        <v>1255</v>
      </c>
      <c r="AE73" s="48">
        <f>VLOOKUP(A:A,'Rangliste ab 9.Rang'!A:R,18,FALSE)</f>
        <v>55</v>
      </c>
      <c r="AF73" s="47">
        <f t="shared" ref="AF73:AF78" si="29">SUM(AD73:AE73)</f>
        <v>1310</v>
      </c>
    </row>
    <row r="74" spans="1:32">
      <c r="A74" s="10">
        <v>288</v>
      </c>
      <c r="B74" s="45" t="s">
        <v>351</v>
      </c>
      <c r="C74" s="46" t="s">
        <v>352</v>
      </c>
      <c r="D74" s="37">
        <v>96</v>
      </c>
      <c r="E74" s="38" t="s">
        <v>12</v>
      </c>
      <c r="F74" s="47"/>
      <c r="G74" s="47"/>
      <c r="H74" s="47"/>
      <c r="I74" s="49"/>
      <c r="J74" s="48"/>
      <c r="K74" s="49"/>
      <c r="L74" s="48"/>
      <c r="M74" s="49"/>
      <c r="N74" s="48">
        <v>0</v>
      </c>
      <c r="O74" s="49">
        <v>60</v>
      </c>
      <c r="P74" s="48">
        <f>SUM(N74:O74)</f>
        <v>60</v>
      </c>
      <c r="Q74" s="49">
        <v>65</v>
      </c>
      <c r="R74" s="48">
        <f>SUM(P74:Q74)</f>
        <v>125</v>
      </c>
      <c r="S74" s="49">
        <v>95</v>
      </c>
      <c r="T74" s="48">
        <v>220</v>
      </c>
      <c r="U74" s="49">
        <v>80</v>
      </c>
      <c r="V74" s="48">
        <v>300</v>
      </c>
      <c r="W74" s="49">
        <v>85</v>
      </c>
      <c r="X74" s="48">
        <v>385</v>
      </c>
      <c r="Y74" s="48">
        <v>100</v>
      </c>
      <c r="Z74" s="47">
        <f t="shared" si="26"/>
        <v>485</v>
      </c>
      <c r="AA74" s="48">
        <v>90</v>
      </c>
      <c r="AB74" s="47">
        <f t="shared" si="27"/>
        <v>575</v>
      </c>
      <c r="AC74" s="48">
        <v>0</v>
      </c>
      <c r="AD74" s="47">
        <f t="shared" si="28"/>
        <v>575</v>
      </c>
      <c r="AE74" s="48">
        <v>0</v>
      </c>
      <c r="AF74" s="47">
        <f t="shared" si="29"/>
        <v>575</v>
      </c>
    </row>
    <row r="75" spans="1:32">
      <c r="A75" s="10">
        <v>305</v>
      </c>
      <c r="B75" s="55" t="s">
        <v>380</v>
      </c>
      <c r="C75" s="60" t="s">
        <v>348</v>
      </c>
      <c r="D75" s="37">
        <v>96</v>
      </c>
      <c r="E75" s="38" t="s">
        <v>12</v>
      </c>
      <c r="F75" s="47"/>
      <c r="G75" s="47"/>
      <c r="H75" s="47"/>
      <c r="I75" s="49"/>
      <c r="J75" s="48"/>
      <c r="K75" s="49"/>
      <c r="L75" s="48"/>
      <c r="M75" s="49"/>
      <c r="N75" s="48"/>
      <c r="O75" s="49"/>
      <c r="P75" s="48"/>
      <c r="Q75" s="49">
        <v>30</v>
      </c>
      <c r="R75" s="48">
        <f>SUM(P75:Q75)</f>
        <v>30</v>
      </c>
      <c r="S75" s="49">
        <v>50</v>
      </c>
      <c r="T75" s="48">
        <v>80</v>
      </c>
      <c r="U75" s="49">
        <v>35</v>
      </c>
      <c r="V75" s="48">
        <v>115</v>
      </c>
      <c r="W75" s="49">
        <v>0</v>
      </c>
      <c r="X75" s="48">
        <v>115</v>
      </c>
      <c r="Y75" s="48">
        <v>0</v>
      </c>
      <c r="Z75" s="47">
        <f t="shared" si="26"/>
        <v>115</v>
      </c>
      <c r="AA75" s="48">
        <v>0</v>
      </c>
      <c r="AB75" s="47">
        <f t="shared" si="27"/>
        <v>115</v>
      </c>
      <c r="AC75" s="48">
        <v>0</v>
      </c>
      <c r="AD75" s="47">
        <f t="shared" si="28"/>
        <v>115</v>
      </c>
      <c r="AE75" s="48">
        <v>0</v>
      </c>
      <c r="AF75" s="47">
        <f t="shared" si="29"/>
        <v>115</v>
      </c>
    </row>
    <row r="76" spans="1:32">
      <c r="A76" s="10">
        <v>286</v>
      </c>
      <c r="B76" s="45" t="s">
        <v>384</v>
      </c>
      <c r="C76" s="46" t="s">
        <v>348</v>
      </c>
      <c r="D76" s="37">
        <v>95</v>
      </c>
      <c r="E76" s="38" t="s">
        <v>12</v>
      </c>
      <c r="F76" s="47"/>
      <c r="G76" s="47"/>
      <c r="H76" s="47"/>
      <c r="I76" s="49"/>
      <c r="J76" s="48"/>
      <c r="K76" s="49"/>
      <c r="L76" s="48"/>
      <c r="M76" s="49"/>
      <c r="N76" s="48">
        <v>0</v>
      </c>
      <c r="O76" s="49">
        <v>75</v>
      </c>
      <c r="P76" s="48">
        <f>SUM(N76:O76)</f>
        <v>75</v>
      </c>
      <c r="Q76" s="49">
        <v>90</v>
      </c>
      <c r="R76" s="48">
        <f>SUM(P76:Q76)</f>
        <v>165</v>
      </c>
      <c r="S76" s="49">
        <v>100</v>
      </c>
      <c r="T76" s="48">
        <v>265</v>
      </c>
      <c r="U76" s="49">
        <v>95</v>
      </c>
      <c r="V76" s="48">
        <v>360</v>
      </c>
      <c r="W76" s="49">
        <v>0</v>
      </c>
      <c r="X76" s="48">
        <v>360</v>
      </c>
      <c r="Y76" s="48">
        <v>100</v>
      </c>
      <c r="Z76" s="47">
        <f t="shared" si="26"/>
        <v>460</v>
      </c>
      <c r="AA76" s="48">
        <v>0</v>
      </c>
      <c r="AB76" s="47">
        <f t="shared" si="27"/>
        <v>460</v>
      </c>
      <c r="AC76" s="48">
        <v>100</v>
      </c>
      <c r="AD76" s="47">
        <f t="shared" si="28"/>
        <v>560</v>
      </c>
      <c r="AE76" s="48">
        <f>VLOOKUP(A:A,'Rangliste ab 9.Rang'!A:R,18,FALSE)</f>
        <v>100</v>
      </c>
      <c r="AF76" s="47">
        <f t="shared" si="29"/>
        <v>660</v>
      </c>
    </row>
    <row r="77" spans="1:32">
      <c r="A77" s="10">
        <v>333</v>
      </c>
      <c r="B77" s="55" t="s">
        <v>448</v>
      </c>
      <c r="C77" s="60" t="s">
        <v>449</v>
      </c>
      <c r="D77" s="37">
        <v>94</v>
      </c>
      <c r="E77" s="38" t="s">
        <v>12</v>
      </c>
      <c r="F77" s="47"/>
      <c r="G77" s="47"/>
      <c r="H77" s="47"/>
      <c r="I77" s="49"/>
      <c r="J77" s="48"/>
      <c r="K77" s="49"/>
      <c r="L77" s="48"/>
      <c r="M77" s="49"/>
      <c r="N77" s="48"/>
      <c r="O77" s="49"/>
      <c r="P77" s="48"/>
      <c r="Q77" s="49"/>
      <c r="R77" s="48"/>
      <c r="S77" s="49"/>
      <c r="T77" s="48"/>
      <c r="U77" s="49"/>
      <c r="V77" s="48"/>
      <c r="W77" s="49"/>
      <c r="X77" s="48"/>
      <c r="Y77" s="48">
        <v>95</v>
      </c>
      <c r="Z77" s="47">
        <f t="shared" si="26"/>
        <v>95</v>
      </c>
      <c r="AA77" s="48">
        <v>0</v>
      </c>
      <c r="AB77" s="47">
        <f t="shared" si="27"/>
        <v>95</v>
      </c>
      <c r="AC77" s="48">
        <v>0</v>
      </c>
      <c r="AD77" s="47">
        <f t="shared" si="28"/>
        <v>95</v>
      </c>
      <c r="AE77" s="48">
        <f>VLOOKUP(A:A,'Rangliste ab 9.Rang'!A:R,18,FALSE)</f>
        <v>100</v>
      </c>
      <c r="AF77" s="47">
        <f t="shared" si="29"/>
        <v>195</v>
      </c>
    </row>
    <row r="78" spans="1:32">
      <c r="A78" s="10">
        <v>307</v>
      </c>
      <c r="B78" s="46" t="s">
        <v>388</v>
      </c>
      <c r="C78" s="46" t="s">
        <v>352</v>
      </c>
      <c r="D78" s="37">
        <v>96</v>
      </c>
      <c r="E78" s="38" t="s">
        <v>12</v>
      </c>
      <c r="F78" s="47"/>
      <c r="G78" s="47"/>
      <c r="H78" s="47"/>
      <c r="I78" s="49"/>
      <c r="J78" s="48"/>
      <c r="K78" s="49"/>
      <c r="L78" s="48"/>
      <c r="M78" s="49"/>
      <c r="N78" s="48"/>
      <c r="O78" s="49"/>
      <c r="P78" s="48"/>
      <c r="Q78" s="49"/>
      <c r="R78" s="48">
        <v>0</v>
      </c>
      <c r="S78" s="49">
        <v>35</v>
      </c>
      <c r="T78" s="48">
        <v>35</v>
      </c>
      <c r="U78" s="49">
        <v>80</v>
      </c>
      <c r="V78" s="48">
        <v>115</v>
      </c>
      <c r="W78" s="49">
        <v>80</v>
      </c>
      <c r="X78" s="48">
        <v>195</v>
      </c>
      <c r="Y78" s="48">
        <v>85</v>
      </c>
      <c r="Z78" s="47">
        <f t="shared" si="26"/>
        <v>280</v>
      </c>
      <c r="AA78" s="48">
        <v>90</v>
      </c>
      <c r="AB78" s="47">
        <f t="shared" si="27"/>
        <v>370</v>
      </c>
      <c r="AC78" s="48">
        <v>0</v>
      </c>
      <c r="AD78" s="47">
        <f t="shared" si="28"/>
        <v>370</v>
      </c>
      <c r="AE78" s="48">
        <v>0</v>
      </c>
      <c r="AF78" s="47">
        <f t="shared" si="29"/>
        <v>370</v>
      </c>
    </row>
    <row r="79" spans="1:32">
      <c r="B79" s="50"/>
      <c r="C79" s="44"/>
      <c r="D79" s="41"/>
      <c r="E79" s="42"/>
      <c r="F79" s="53"/>
      <c r="G79" s="51"/>
      <c r="H79" s="53"/>
      <c r="I79" s="54"/>
      <c r="J79" s="52"/>
      <c r="K79" s="54"/>
      <c r="L79" s="52"/>
      <c r="M79" s="54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</row>
    <row r="80" spans="1:32" ht="15.75">
      <c r="B80" s="9" t="s">
        <v>251</v>
      </c>
      <c r="C80" s="31"/>
      <c r="D80" s="32"/>
      <c r="E80" s="33"/>
      <c r="F80" s="53"/>
      <c r="G80" s="51"/>
      <c r="H80" s="53"/>
      <c r="I80" s="54"/>
      <c r="J80" s="52"/>
      <c r="K80" s="54"/>
      <c r="L80" s="52"/>
      <c r="M80" s="54"/>
      <c r="N80" s="52"/>
      <c r="O80" s="52"/>
      <c r="P80" s="52"/>
      <c r="Q80" s="57"/>
      <c r="R80" s="52"/>
      <c r="S80" s="57"/>
      <c r="T80" s="52"/>
      <c r="U80" s="57"/>
      <c r="V80" s="52"/>
      <c r="W80" s="57"/>
      <c r="X80" s="52"/>
      <c r="Y80" s="57"/>
      <c r="Z80" s="57"/>
      <c r="AA80" s="57"/>
      <c r="AB80" s="52"/>
      <c r="AC80" s="52"/>
      <c r="AD80" s="52"/>
      <c r="AE80" s="52"/>
      <c r="AF80" s="52"/>
    </row>
    <row r="81" spans="1:32">
      <c r="B81" s="50"/>
      <c r="C81" s="44"/>
      <c r="D81" s="41"/>
      <c r="E81" s="42"/>
      <c r="F81" s="53"/>
      <c r="G81" s="51"/>
      <c r="H81" s="53"/>
      <c r="I81" s="54"/>
      <c r="J81" s="52"/>
      <c r="K81" s="54"/>
      <c r="L81" s="52"/>
      <c r="M81" s="54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</row>
    <row r="82" spans="1:32" ht="15.75">
      <c r="B82" s="9" t="s">
        <v>255</v>
      </c>
      <c r="C82" s="31"/>
      <c r="D82" s="32"/>
      <c r="E82" s="33"/>
      <c r="F82" s="53"/>
      <c r="G82" s="51"/>
      <c r="H82" s="53"/>
      <c r="I82" s="54"/>
      <c r="J82" s="52"/>
      <c r="K82" s="54"/>
      <c r="L82" s="52"/>
      <c r="M82" s="54"/>
      <c r="N82" s="52"/>
      <c r="O82" s="52"/>
      <c r="P82" s="52"/>
      <c r="Q82" s="57"/>
      <c r="R82" s="52"/>
      <c r="S82" s="57"/>
      <c r="T82" s="52"/>
      <c r="U82" s="52"/>
      <c r="V82" s="52"/>
      <c r="W82" s="52"/>
      <c r="X82" s="52"/>
      <c r="Y82" s="57"/>
      <c r="Z82" s="57"/>
      <c r="AA82" s="52"/>
      <c r="AB82" s="52"/>
      <c r="AC82" s="52"/>
      <c r="AD82" s="52"/>
      <c r="AE82" s="52"/>
      <c r="AF82" s="52"/>
    </row>
    <row r="83" spans="1:32">
      <c r="A83" s="10">
        <v>110</v>
      </c>
      <c r="B83" s="45" t="s">
        <v>97</v>
      </c>
      <c r="C83" s="46" t="s">
        <v>362</v>
      </c>
      <c r="D83" s="37">
        <v>69</v>
      </c>
      <c r="E83" s="38" t="s">
        <v>12</v>
      </c>
      <c r="F83" s="47"/>
      <c r="G83" s="47"/>
      <c r="H83" s="47"/>
      <c r="I83" s="49"/>
      <c r="J83" s="48"/>
      <c r="K83" s="49">
        <v>55</v>
      </c>
      <c r="L83" s="48">
        <f>SUM(J83:K83)</f>
        <v>55</v>
      </c>
      <c r="M83" s="49">
        <v>80</v>
      </c>
      <c r="N83" s="48">
        <f>SUM(L83:M83)</f>
        <v>135</v>
      </c>
      <c r="O83" s="49">
        <v>70</v>
      </c>
      <c r="P83" s="48">
        <f>SUM(N83:O83)</f>
        <v>205</v>
      </c>
      <c r="Q83" s="49">
        <v>75</v>
      </c>
      <c r="R83" s="48">
        <f>SUM(P83:Q83)</f>
        <v>280</v>
      </c>
      <c r="S83" s="49">
        <v>80</v>
      </c>
      <c r="T83" s="48">
        <v>360</v>
      </c>
      <c r="U83" s="49">
        <v>60</v>
      </c>
      <c r="V83" s="48">
        <v>420</v>
      </c>
      <c r="W83" s="49">
        <v>0</v>
      </c>
      <c r="X83" s="48">
        <v>420</v>
      </c>
      <c r="Y83" s="48">
        <v>0</v>
      </c>
      <c r="Z83" s="47">
        <f>SUM(X83:Y83)</f>
        <v>420</v>
      </c>
      <c r="AA83" s="48">
        <v>0</v>
      </c>
      <c r="AB83" s="47">
        <f>SUM(Z83:AA83)</f>
        <v>420</v>
      </c>
      <c r="AC83" s="48">
        <v>70</v>
      </c>
      <c r="AD83" s="47">
        <f t="shared" ref="AD83:AD85" si="30">SUM(AB83:AC83)</f>
        <v>490</v>
      </c>
      <c r="AE83" s="48">
        <f>VLOOKUP(A:A,'Rangliste ab 9.Rang'!A:R,18,FALSE)</f>
        <v>50</v>
      </c>
      <c r="AF83" s="47">
        <f t="shared" ref="AF83:AF85" si="31">SUM(AD83:AE83)</f>
        <v>540</v>
      </c>
    </row>
    <row r="84" spans="1:32">
      <c r="A84" s="10">
        <v>330</v>
      </c>
      <c r="B84" s="55" t="s">
        <v>429</v>
      </c>
      <c r="C84" s="60" t="s">
        <v>430</v>
      </c>
      <c r="D84" s="37">
        <v>95</v>
      </c>
      <c r="E84" s="38" t="s">
        <v>12</v>
      </c>
      <c r="F84" s="47"/>
      <c r="G84" s="47"/>
      <c r="H84" s="47"/>
      <c r="I84" s="49"/>
      <c r="J84" s="48"/>
      <c r="K84" s="49"/>
      <c r="L84" s="48"/>
      <c r="M84" s="49"/>
      <c r="N84" s="48"/>
      <c r="O84" s="49"/>
      <c r="P84" s="48"/>
      <c r="Q84" s="49"/>
      <c r="R84" s="48"/>
      <c r="S84" s="49"/>
      <c r="T84" s="48"/>
      <c r="U84" s="49"/>
      <c r="V84" s="48"/>
      <c r="W84" s="49"/>
      <c r="X84" s="48"/>
      <c r="Y84" s="48">
        <v>75</v>
      </c>
      <c r="Z84" s="47">
        <f>SUM(X84:Y84)</f>
        <v>75</v>
      </c>
      <c r="AA84" s="48">
        <v>90</v>
      </c>
      <c r="AB84" s="47">
        <f>SUM(Z84:AA84)</f>
        <v>165</v>
      </c>
      <c r="AC84" s="48">
        <v>0</v>
      </c>
      <c r="AD84" s="47">
        <f t="shared" si="30"/>
        <v>165</v>
      </c>
      <c r="AE84" s="48">
        <v>0</v>
      </c>
      <c r="AF84" s="47">
        <f t="shared" si="31"/>
        <v>165</v>
      </c>
    </row>
    <row r="85" spans="1:32">
      <c r="A85" s="10">
        <v>116</v>
      </c>
      <c r="B85" s="45" t="s">
        <v>129</v>
      </c>
      <c r="C85" s="60" t="s">
        <v>381</v>
      </c>
      <c r="D85" s="37">
        <v>57</v>
      </c>
      <c r="E85" s="38" t="s">
        <v>30</v>
      </c>
      <c r="F85" s="47">
        <v>445</v>
      </c>
      <c r="G85" s="47">
        <v>65</v>
      </c>
      <c r="H85" s="47">
        <f>SUM(F85:G85)</f>
        <v>510</v>
      </c>
      <c r="I85" s="49">
        <v>70</v>
      </c>
      <c r="J85" s="48">
        <f>SUM(H85:I85)</f>
        <v>580</v>
      </c>
      <c r="K85" s="49">
        <v>65</v>
      </c>
      <c r="L85" s="48">
        <f>SUM(J85:K85)</f>
        <v>645</v>
      </c>
      <c r="M85" s="49">
        <v>40</v>
      </c>
      <c r="N85" s="48">
        <f>SUM(L85:M85)</f>
        <v>685</v>
      </c>
      <c r="O85" s="49">
        <v>65</v>
      </c>
      <c r="P85" s="48">
        <f>SUM(N85:O85)</f>
        <v>750</v>
      </c>
      <c r="Q85" s="49">
        <v>55</v>
      </c>
      <c r="R85" s="48">
        <f>SUM(P85:Q85)</f>
        <v>805</v>
      </c>
      <c r="S85" s="49">
        <v>70</v>
      </c>
      <c r="T85" s="48">
        <v>875</v>
      </c>
      <c r="U85" s="49">
        <v>50</v>
      </c>
      <c r="V85" s="48">
        <v>925</v>
      </c>
      <c r="W85" s="49">
        <v>55</v>
      </c>
      <c r="X85" s="48">
        <v>980</v>
      </c>
      <c r="Y85" s="48">
        <v>50</v>
      </c>
      <c r="Z85" s="47">
        <f>SUM(X85:Y85)</f>
        <v>1030</v>
      </c>
      <c r="AA85" s="48">
        <v>50</v>
      </c>
      <c r="AB85" s="47">
        <f>SUM(Z85:AA85)</f>
        <v>1080</v>
      </c>
      <c r="AC85" s="48">
        <v>0</v>
      </c>
      <c r="AD85" s="47">
        <f t="shared" si="30"/>
        <v>1080</v>
      </c>
      <c r="AE85" s="48">
        <v>0</v>
      </c>
      <c r="AF85" s="47">
        <f t="shared" si="31"/>
        <v>1080</v>
      </c>
    </row>
    <row r="86" spans="1:32">
      <c r="B86" s="50"/>
      <c r="C86" s="44"/>
      <c r="D86" s="41"/>
      <c r="E86" s="42"/>
      <c r="F86" s="51"/>
      <c r="G86" s="53"/>
      <c r="H86" s="53"/>
      <c r="I86" s="54"/>
      <c r="J86" s="52"/>
      <c r="K86" s="54"/>
      <c r="L86" s="52"/>
      <c r="M86" s="54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</row>
    <row r="87" spans="1:32" ht="15.75">
      <c r="B87" s="9" t="s">
        <v>259</v>
      </c>
      <c r="C87" s="31"/>
      <c r="D87" s="32"/>
      <c r="E87" s="33"/>
      <c r="F87" s="51"/>
      <c r="G87" s="51"/>
      <c r="H87" s="53"/>
      <c r="I87" s="58"/>
      <c r="J87" s="57"/>
      <c r="K87" s="58"/>
      <c r="L87" s="57"/>
      <c r="M87" s="58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2"/>
      <c r="AC87" s="52"/>
      <c r="AD87" s="52"/>
      <c r="AE87" s="52"/>
      <c r="AF87" s="52"/>
    </row>
    <row r="88" spans="1:32">
      <c r="A88" s="10">
        <v>118</v>
      </c>
      <c r="B88" s="45" t="s">
        <v>109</v>
      </c>
      <c r="C88" s="46" t="s">
        <v>110</v>
      </c>
      <c r="D88" s="37">
        <v>58</v>
      </c>
      <c r="E88" s="38" t="s">
        <v>43</v>
      </c>
      <c r="F88" s="47">
        <v>880</v>
      </c>
      <c r="G88" s="47">
        <v>80</v>
      </c>
      <c r="H88" s="47">
        <f>SUM(F88:G88)</f>
        <v>960</v>
      </c>
      <c r="I88" s="49">
        <v>80</v>
      </c>
      <c r="J88" s="48">
        <f>SUM(H88:I88)</f>
        <v>1040</v>
      </c>
      <c r="K88" s="49">
        <v>80</v>
      </c>
      <c r="L88" s="48">
        <f>SUM(J88:K88)</f>
        <v>1120</v>
      </c>
      <c r="M88" s="49">
        <v>85</v>
      </c>
      <c r="N88" s="48">
        <f>SUM(L88:M88)</f>
        <v>1205</v>
      </c>
      <c r="O88" s="49">
        <v>75</v>
      </c>
      <c r="P88" s="48">
        <f>SUM(N88:O88)</f>
        <v>1280</v>
      </c>
      <c r="Q88" s="49">
        <v>90</v>
      </c>
      <c r="R88" s="48">
        <f>SUM(P88:Q88)</f>
        <v>1370</v>
      </c>
      <c r="S88" s="49">
        <v>80</v>
      </c>
      <c r="T88" s="48">
        <v>1450</v>
      </c>
      <c r="U88" s="49">
        <v>75</v>
      </c>
      <c r="V88" s="48">
        <v>1525</v>
      </c>
      <c r="W88" s="49">
        <v>80</v>
      </c>
      <c r="X88" s="48">
        <v>1605</v>
      </c>
      <c r="Y88" s="48">
        <v>75</v>
      </c>
      <c r="Z88" s="47">
        <f t="shared" ref="Z88:Z93" si="32">SUM(X88:Y88)</f>
        <v>1680</v>
      </c>
      <c r="AA88" s="48">
        <v>75</v>
      </c>
      <c r="AB88" s="47">
        <f t="shared" ref="AB88:AB93" si="33">SUM(Z88:AA88)</f>
        <v>1755</v>
      </c>
      <c r="AC88" s="48">
        <v>80</v>
      </c>
      <c r="AD88" s="47">
        <f t="shared" ref="AD88:AD93" si="34">SUM(AB88:AC88)</f>
        <v>1835</v>
      </c>
      <c r="AE88" s="48">
        <f>VLOOKUP(A:A,'Rangliste ab 9.Rang'!A:R,18,FALSE)</f>
        <v>80</v>
      </c>
      <c r="AF88" s="47">
        <f t="shared" ref="AF88:AF93" si="35">SUM(AD88:AE88)</f>
        <v>1915</v>
      </c>
    </row>
    <row r="89" spans="1:32">
      <c r="A89" s="10">
        <v>323</v>
      </c>
      <c r="B89" s="55" t="s">
        <v>410</v>
      </c>
      <c r="C89" s="60" t="s">
        <v>352</v>
      </c>
      <c r="D89" s="37">
        <v>91</v>
      </c>
      <c r="E89" s="38" t="s">
        <v>12</v>
      </c>
      <c r="F89" s="47"/>
      <c r="G89" s="47"/>
      <c r="H89" s="47"/>
      <c r="I89" s="49"/>
      <c r="J89" s="48"/>
      <c r="K89" s="49"/>
      <c r="L89" s="48"/>
      <c r="M89" s="49"/>
      <c r="N89" s="48"/>
      <c r="O89" s="49"/>
      <c r="P89" s="48"/>
      <c r="Q89" s="49"/>
      <c r="R89" s="48"/>
      <c r="S89" s="49"/>
      <c r="T89" s="48">
        <v>0</v>
      </c>
      <c r="U89" s="49">
        <v>60</v>
      </c>
      <c r="V89" s="48">
        <v>60</v>
      </c>
      <c r="W89" s="49">
        <v>75</v>
      </c>
      <c r="X89" s="48">
        <v>135</v>
      </c>
      <c r="Y89" s="48">
        <v>0</v>
      </c>
      <c r="Z89" s="47">
        <f t="shared" si="32"/>
        <v>135</v>
      </c>
      <c r="AA89" s="48">
        <v>90</v>
      </c>
      <c r="AB89" s="47">
        <f t="shared" si="33"/>
        <v>225</v>
      </c>
      <c r="AC89" s="48">
        <v>0</v>
      </c>
      <c r="AD89" s="47">
        <f t="shared" si="34"/>
        <v>225</v>
      </c>
      <c r="AE89" s="48">
        <v>0</v>
      </c>
      <c r="AF89" s="47">
        <f t="shared" si="35"/>
        <v>225</v>
      </c>
    </row>
    <row r="90" spans="1:32">
      <c r="A90" s="10">
        <v>313</v>
      </c>
      <c r="B90" s="45" t="s">
        <v>397</v>
      </c>
      <c r="C90" s="46" t="s">
        <v>196</v>
      </c>
      <c r="D90" s="37">
        <v>94</v>
      </c>
      <c r="E90" s="38" t="s">
        <v>12</v>
      </c>
      <c r="F90" s="47"/>
      <c r="G90" s="47"/>
      <c r="H90" s="47"/>
      <c r="I90" s="49"/>
      <c r="J90" s="48"/>
      <c r="K90" s="49"/>
      <c r="L90" s="48"/>
      <c r="M90" s="49"/>
      <c r="N90" s="48"/>
      <c r="O90" s="49"/>
      <c r="P90" s="48"/>
      <c r="Q90" s="49"/>
      <c r="R90" s="48"/>
      <c r="S90" s="49"/>
      <c r="T90" s="48">
        <v>0</v>
      </c>
      <c r="U90" s="49">
        <v>80</v>
      </c>
      <c r="V90" s="48">
        <v>80</v>
      </c>
      <c r="W90" s="49">
        <v>0</v>
      </c>
      <c r="X90" s="48">
        <v>80</v>
      </c>
      <c r="Y90" s="48">
        <v>85</v>
      </c>
      <c r="Z90" s="47">
        <f t="shared" si="32"/>
        <v>165</v>
      </c>
      <c r="AA90" s="48">
        <v>0</v>
      </c>
      <c r="AB90" s="47">
        <f t="shared" si="33"/>
        <v>165</v>
      </c>
      <c r="AC90" s="48">
        <v>0</v>
      </c>
      <c r="AD90" s="47">
        <f t="shared" si="34"/>
        <v>165</v>
      </c>
      <c r="AE90" s="48">
        <v>0</v>
      </c>
      <c r="AF90" s="47">
        <f t="shared" si="35"/>
        <v>165</v>
      </c>
    </row>
    <row r="91" spans="1:32">
      <c r="A91" s="10">
        <v>300</v>
      </c>
      <c r="B91" s="45" t="s">
        <v>374</v>
      </c>
      <c r="C91" s="46" t="s">
        <v>375</v>
      </c>
      <c r="D91" s="37">
        <v>67</v>
      </c>
      <c r="E91" s="38" t="s">
        <v>43</v>
      </c>
      <c r="F91" s="47">
        <v>1510</v>
      </c>
      <c r="G91" s="47"/>
      <c r="H91" s="47">
        <v>1510</v>
      </c>
      <c r="I91" s="49"/>
      <c r="J91" s="48">
        <v>1510</v>
      </c>
      <c r="K91" s="49"/>
      <c r="L91" s="48">
        <v>1510</v>
      </c>
      <c r="M91" s="49"/>
      <c r="N91" s="48">
        <v>1510</v>
      </c>
      <c r="O91" s="49"/>
      <c r="P91" s="48">
        <v>1510</v>
      </c>
      <c r="Q91" s="49">
        <v>60</v>
      </c>
      <c r="R91" s="48">
        <f>SUM(P91:Q91)</f>
        <v>1570</v>
      </c>
      <c r="S91" s="49">
        <v>0</v>
      </c>
      <c r="T91" s="48">
        <v>1570</v>
      </c>
      <c r="U91" s="49">
        <v>0</v>
      </c>
      <c r="V91" s="48">
        <v>1570</v>
      </c>
      <c r="W91" s="49">
        <v>0</v>
      </c>
      <c r="X91" s="48">
        <v>1570</v>
      </c>
      <c r="Y91" s="48">
        <v>65</v>
      </c>
      <c r="Z91" s="47">
        <f t="shared" si="32"/>
        <v>1635</v>
      </c>
      <c r="AA91" s="48">
        <v>0</v>
      </c>
      <c r="AB91" s="47">
        <f t="shared" si="33"/>
        <v>1635</v>
      </c>
      <c r="AC91" s="48">
        <v>0</v>
      </c>
      <c r="AD91" s="47">
        <f t="shared" si="34"/>
        <v>1635</v>
      </c>
      <c r="AE91" s="48">
        <v>0</v>
      </c>
      <c r="AF91" s="47">
        <f t="shared" si="35"/>
        <v>1635</v>
      </c>
    </row>
    <row r="92" spans="1:32">
      <c r="A92" s="10">
        <v>130</v>
      </c>
      <c r="B92" s="45" t="s">
        <v>47</v>
      </c>
      <c r="C92" s="46" t="s">
        <v>44</v>
      </c>
      <c r="D92" s="37">
        <v>81</v>
      </c>
      <c r="E92" s="38" t="s">
        <v>43</v>
      </c>
      <c r="F92" s="47">
        <v>255</v>
      </c>
      <c r="G92" s="47">
        <v>95</v>
      </c>
      <c r="H92" s="47">
        <f>SUM(F92:G92)</f>
        <v>350</v>
      </c>
      <c r="I92" s="49">
        <v>100</v>
      </c>
      <c r="J92" s="48">
        <f>SUM(H92:I92)</f>
        <v>450</v>
      </c>
      <c r="K92" s="49">
        <v>90</v>
      </c>
      <c r="L92" s="48">
        <f>SUM(J92:K92)</f>
        <v>540</v>
      </c>
      <c r="M92" s="49">
        <v>95</v>
      </c>
      <c r="N92" s="48">
        <f>SUM(L92:M92)</f>
        <v>635</v>
      </c>
      <c r="O92" s="49">
        <v>90</v>
      </c>
      <c r="P92" s="48">
        <f>SUM(N92:O92)</f>
        <v>725</v>
      </c>
      <c r="Q92" s="49">
        <v>100</v>
      </c>
      <c r="R92" s="48">
        <f>SUM(P92:Q92)</f>
        <v>825</v>
      </c>
      <c r="S92" s="49">
        <v>100</v>
      </c>
      <c r="T92" s="48">
        <v>925</v>
      </c>
      <c r="U92" s="49">
        <v>0</v>
      </c>
      <c r="V92" s="48">
        <v>925</v>
      </c>
      <c r="W92" s="49">
        <v>95</v>
      </c>
      <c r="X92" s="48">
        <v>1020</v>
      </c>
      <c r="Y92" s="48">
        <v>0</v>
      </c>
      <c r="Z92" s="47">
        <f t="shared" si="32"/>
        <v>1020</v>
      </c>
      <c r="AA92" s="48">
        <v>100</v>
      </c>
      <c r="AB92" s="47">
        <f t="shared" si="33"/>
        <v>1120</v>
      </c>
      <c r="AC92" s="48">
        <v>100</v>
      </c>
      <c r="AD92" s="47">
        <f t="shared" si="34"/>
        <v>1220</v>
      </c>
      <c r="AE92" s="48">
        <f>VLOOKUP(A:A,'Rangliste ab 9.Rang'!A:R,18,FALSE)</f>
        <v>100</v>
      </c>
      <c r="AF92" s="47">
        <f t="shared" si="35"/>
        <v>1320</v>
      </c>
    </row>
    <row r="93" spans="1:32">
      <c r="A93" s="10">
        <v>340</v>
      </c>
      <c r="B93" s="55" t="s">
        <v>444</v>
      </c>
      <c r="C93" s="60" t="s">
        <v>445</v>
      </c>
      <c r="D93" s="37">
        <v>96</v>
      </c>
      <c r="E93" s="38" t="s">
        <v>7</v>
      </c>
      <c r="F93" s="47"/>
      <c r="G93" s="47"/>
      <c r="H93" s="47"/>
      <c r="I93" s="49"/>
      <c r="J93" s="48"/>
      <c r="K93" s="49"/>
      <c r="L93" s="48"/>
      <c r="M93" s="49"/>
      <c r="N93" s="48"/>
      <c r="O93" s="49"/>
      <c r="P93" s="48"/>
      <c r="Q93" s="49"/>
      <c r="R93" s="48"/>
      <c r="S93" s="49"/>
      <c r="T93" s="48"/>
      <c r="U93" s="49"/>
      <c r="V93" s="48"/>
      <c r="W93" s="49"/>
      <c r="X93" s="48"/>
      <c r="Y93" s="48">
        <v>0</v>
      </c>
      <c r="Z93" s="47">
        <f t="shared" si="32"/>
        <v>0</v>
      </c>
      <c r="AA93" s="48">
        <v>0</v>
      </c>
      <c r="AB93" s="47">
        <f t="shared" si="33"/>
        <v>0</v>
      </c>
      <c r="AC93" s="48">
        <v>0</v>
      </c>
      <c r="AD93" s="47">
        <f t="shared" si="34"/>
        <v>0</v>
      </c>
      <c r="AE93" s="48">
        <v>0</v>
      </c>
      <c r="AF93" s="47">
        <f t="shared" si="35"/>
        <v>0</v>
      </c>
    </row>
    <row r="94" spans="1:32">
      <c r="B94" s="50"/>
      <c r="C94" s="44"/>
      <c r="D94" s="41"/>
      <c r="E94" s="42"/>
      <c r="F94" s="53"/>
      <c r="G94" s="51"/>
      <c r="H94" s="53"/>
      <c r="I94" s="54"/>
      <c r="J94" s="52"/>
      <c r="K94" s="54"/>
      <c r="L94" s="52"/>
      <c r="M94" s="54"/>
      <c r="N94" s="52"/>
      <c r="O94" s="52"/>
      <c r="P94" s="52"/>
      <c r="Q94" s="54"/>
      <c r="R94" s="52"/>
      <c r="S94" s="54"/>
      <c r="T94" s="52"/>
      <c r="U94" s="54"/>
      <c r="V94" s="52"/>
      <c r="W94" s="54"/>
      <c r="X94" s="52"/>
      <c r="Y94" s="52"/>
      <c r="Z94" s="52"/>
      <c r="AA94" s="52"/>
      <c r="AB94" s="52"/>
      <c r="AC94" s="52"/>
      <c r="AD94" s="52"/>
      <c r="AE94" s="52"/>
      <c r="AF94" s="52"/>
    </row>
    <row r="95" spans="1:32" ht="15.75">
      <c r="B95" s="9" t="s">
        <v>267</v>
      </c>
      <c r="C95" s="31"/>
      <c r="D95" s="32"/>
      <c r="E95" s="33"/>
      <c r="F95" s="53"/>
      <c r="G95" s="51"/>
      <c r="H95" s="53"/>
      <c r="I95" s="54"/>
      <c r="J95" s="52"/>
      <c r="K95" s="54"/>
      <c r="L95" s="52"/>
      <c r="M95" s="54"/>
      <c r="N95" s="52"/>
      <c r="O95" s="52"/>
      <c r="P95" s="52"/>
      <c r="Q95" s="54"/>
      <c r="R95" s="52"/>
      <c r="S95" s="54"/>
      <c r="T95" s="52"/>
      <c r="U95" s="54"/>
      <c r="V95" s="52"/>
      <c r="W95" s="54"/>
      <c r="X95" s="52"/>
      <c r="Y95" s="57"/>
      <c r="Z95" s="57"/>
      <c r="AA95" s="52"/>
      <c r="AB95" s="52"/>
      <c r="AC95" s="52"/>
      <c r="AD95" s="52"/>
      <c r="AE95" s="52"/>
      <c r="AF95" s="52"/>
    </row>
    <row r="96" spans="1:32">
      <c r="A96" s="10">
        <v>336</v>
      </c>
      <c r="B96" s="55" t="s">
        <v>437</v>
      </c>
      <c r="C96" s="60" t="s">
        <v>438</v>
      </c>
      <c r="D96" s="37">
        <v>97</v>
      </c>
      <c r="E96" s="38" t="s">
        <v>12</v>
      </c>
      <c r="F96" s="47"/>
      <c r="G96" s="47"/>
      <c r="H96" s="47"/>
      <c r="I96" s="49"/>
      <c r="J96" s="48"/>
      <c r="K96" s="49"/>
      <c r="L96" s="48"/>
      <c r="M96" s="49"/>
      <c r="N96" s="48"/>
      <c r="O96" s="49"/>
      <c r="P96" s="48"/>
      <c r="Q96" s="49"/>
      <c r="R96" s="48"/>
      <c r="S96" s="49"/>
      <c r="T96" s="48"/>
      <c r="U96" s="49"/>
      <c r="V96" s="48"/>
      <c r="W96" s="49"/>
      <c r="X96" s="48"/>
      <c r="Y96" s="48">
        <v>60</v>
      </c>
      <c r="Z96" s="47">
        <f>SUM(X96:Y96)</f>
        <v>60</v>
      </c>
      <c r="AA96" s="48">
        <v>0</v>
      </c>
      <c r="AB96" s="47">
        <f>SUM(Z96:AA96)</f>
        <v>60</v>
      </c>
      <c r="AC96" s="48">
        <v>0</v>
      </c>
      <c r="AD96" s="47">
        <f t="shared" ref="AD96:AD99" si="36">SUM(AB96:AC96)</f>
        <v>60</v>
      </c>
      <c r="AE96" s="48">
        <v>0</v>
      </c>
      <c r="AF96" s="47">
        <f t="shared" ref="AF96:AF99" si="37">SUM(AD96:AE96)</f>
        <v>60</v>
      </c>
    </row>
    <row r="97" spans="1:32">
      <c r="A97" s="10">
        <v>139</v>
      </c>
      <c r="B97" s="45" t="s">
        <v>128</v>
      </c>
      <c r="C97" s="46" t="s">
        <v>40</v>
      </c>
      <c r="D97" s="37">
        <v>91</v>
      </c>
      <c r="E97" s="38" t="s">
        <v>30</v>
      </c>
      <c r="F97" s="47"/>
      <c r="G97" s="47"/>
      <c r="H97" s="47"/>
      <c r="I97" s="49"/>
      <c r="J97" s="48"/>
      <c r="K97" s="49">
        <v>40</v>
      </c>
      <c r="L97" s="48">
        <f>SUM(J97:K97)</f>
        <v>40</v>
      </c>
      <c r="M97" s="49">
        <v>45</v>
      </c>
      <c r="N97" s="48">
        <f>SUM(L97:M97)</f>
        <v>85</v>
      </c>
      <c r="O97" s="49">
        <v>70</v>
      </c>
      <c r="P97" s="48">
        <f>SUM(N97:O97)</f>
        <v>155</v>
      </c>
      <c r="Q97" s="49">
        <v>85</v>
      </c>
      <c r="R97" s="48">
        <f>SUM(P97:Q97)</f>
        <v>240</v>
      </c>
      <c r="S97" s="49">
        <v>70</v>
      </c>
      <c r="T97" s="48">
        <v>310</v>
      </c>
      <c r="U97" s="49">
        <v>75</v>
      </c>
      <c r="V97" s="48">
        <v>385</v>
      </c>
      <c r="W97" s="49">
        <v>75</v>
      </c>
      <c r="X97" s="48">
        <v>460</v>
      </c>
      <c r="Y97" s="48">
        <v>75</v>
      </c>
      <c r="Z97" s="47">
        <f>SUM(X97:Y97)</f>
        <v>535</v>
      </c>
      <c r="AA97" s="48">
        <v>70</v>
      </c>
      <c r="AB97" s="47">
        <f>SUM(Z97:AA97)</f>
        <v>605</v>
      </c>
      <c r="AC97" s="48">
        <v>55</v>
      </c>
      <c r="AD97" s="47">
        <f t="shared" si="36"/>
        <v>660</v>
      </c>
      <c r="AE97" s="48">
        <v>0</v>
      </c>
      <c r="AF97" s="47">
        <f t="shared" si="37"/>
        <v>660</v>
      </c>
    </row>
    <row r="98" spans="1:32">
      <c r="A98" s="10">
        <v>140</v>
      </c>
      <c r="B98" s="45" t="s">
        <v>49</v>
      </c>
      <c r="C98" s="46" t="s">
        <v>50</v>
      </c>
      <c r="D98" s="37">
        <v>62</v>
      </c>
      <c r="E98" s="38" t="s">
        <v>43</v>
      </c>
      <c r="F98" s="47">
        <v>1855</v>
      </c>
      <c r="G98" s="47">
        <v>90</v>
      </c>
      <c r="H98" s="47">
        <f>SUM(F98:G98)</f>
        <v>1945</v>
      </c>
      <c r="I98" s="49">
        <v>100</v>
      </c>
      <c r="J98" s="48">
        <f>SUM(H98:I98)</f>
        <v>2045</v>
      </c>
      <c r="K98" s="49">
        <v>95</v>
      </c>
      <c r="L98" s="48">
        <f>SUM(J98:K98)</f>
        <v>2140</v>
      </c>
      <c r="M98" s="49">
        <v>100</v>
      </c>
      <c r="N98" s="48">
        <f>SUM(L98:M98)</f>
        <v>2240</v>
      </c>
      <c r="O98" s="49">
        <v>100</v>
      </c>
      <c r="P98" s="48">
        <f>SUM(N98:O98)</f>
        <v>2340</v>
      </c>
      <c r="Q98" s="49">
        <v>100</v>
      </c>
      <c r="R98" s="48">
        <f>SUM(P98:Q98)</f>
        <v>2440</v>
      </c>
      <c r="S98" s="49">
        <v>95</v>
      </c>
      <c r="T98" s="48">
        <v>2535</v>
      </c>
      <c r="U98" s="49">
        <v>100</v>
      </c>
      <c r="V98" s="48">
        <v>2635</v>
      </c>
      <c r="W98" s="49">
        <v>95</v>
      </c>
      <c r="X98" s="48">
        <v>2730</v>
      </c>
      <c r="Y98" s="48">
        <v>85</v>
      </c>
      <c r="Z98" s="47">
        <f>SUM(X98:Y98)</f>
        <v>2815</v>
      </c>
      <c r="AA98" s="48">
        <v>85</v>
      </c>
      <c r="AB98" s="47">
        <f>SUM(Z98:AA98)</f>
        <v>2900</v>
      </c>
      <c r="AC98" s="48">
        <v>85</v>
      </c>
      <c r="AD98" s="47">
        <f t="shared" si="36"/>
        <v>2985</v>
      </c>
      <c r="AE98" s="48">
        <f>VLOOKUP(A:A,'Rangliste ab 9.Rang'!A:R,18,FALSE)</f>
        <v>80</v>
      </c>
      <c r="AF98" s="47">
        <f t="shared" si="37"/>
        <v>3065</v>
      </c>
    </row>
    <row r="99" spans="1:32">
      <c r="A99" s="10">
        <v>142</v>
      </c>
      <c r="B99" s="45" t="s">
        <v>160</v>
      </c>
      <c r="C99" s="46" t="s">
        <v>270</v>
      </c>
      <c r="D99" s="37">
        <v>86</v>
      </c>
      <c r="E99" s="38" t="s">
        <v>43</v>
      </c>
      <c r="F99" s="47"/>
      <c r="G99" s="47"/>
      <c r="H99" s="47">
        <v>0</v>
      </c>
      <c r="I99" s="49">
        <v>80</v>
      </c>
      <c r="J99" s="48">
        <f>SUM(H99:I99)</f>
        <v>80</v>
      </c>
      <c r="K99" s="49">
        <v>80</v>
      </c>
      <c r="L99" s="48">
        <f>SUM(J99:K99)</f>
        <v>160</v>
      </c>
      <c r="M99" s="49">
        <v>80</v>
      </c>
      <c r="N99" s="48">
        <f>SUM(L99:M99)</f>
        <v>240</v>
      </c>
      <c r="O99" s="49">
        <v>80</v>
      </c>
      <c r="P99" s="48">
        <f>SUM(N99:O99)</f>
        <v>320</v>
      </c>
      <c r="Q99" s="49">
        <v>90</v>
      </c>
      <c r="R99" s="48">
        <f>SUM(P99:Q99)</f>
        <v>410</v>
      </c>
      <c r="S99" s="49">
        <v>75</v>
      </c>
      <c r="T99" s="48">
        <v>485</v>
      </c>
      <c r="U99" s="49">
        <v>0</v>
      </c>
      <c r="V99" s="48">
        <v>485</v>
      </c>
      <c r="W99" s="49">
        <v>75</v>
      </c>
      <c r="X99" s="48">
        <v>560</v>
      </c>
      <c r="Y99" s="48">
        <v>80</v>
      </c>
      <c r="Z99" s="47">
        <f>SUM(X99:Y99)</f>
        <v>640</v>
      </c>
      <c r="AA99" s="48">
        <v>85</v>
      </c>
      <c r="AB99" s="47">
        <f>SUM(Z99:AA99)</f>
        <v>725</v>
      </c>
      <c r="AC99" s="48">
        <v>0</v>
      </c>
      <c r="AD99" s="47">
        <f t="shared" si="36"/>
        <v>725</v>
      </c>
      <c r="AE99" s="48">
        <v>0</v>
      </c>
      <c r="AF99" s="47">
        <f t="shared" si="37"/>
        <v>725</v>
      </c>
    </row>
    <row r="100" spans="1:32">
      <c r="B100" s="50"/>
      <c r="C100" s="44"/>
      <c r="D100" s="41"/>
      <c r="E100" s="42"/>
      <c r="F100" s="53"/>
      <c r="G100" s="51"/>
      <c r="H100" s="53"/>
      <c r="I100" s="54"/>
      <c r="J100" s="52"/>
      <c r="K100" s="54"/>
      <c r="L100" s="52"/>
      <c r="M100" s="54"/>
      <c r="N100" s="52"/>
      <c r="O100" s="52"/>
      <c r="P100" s="52"/>
      <c r="Q100" s="54"/>
      <c r="R100" s="52"/>
      <c r="S100" s="54"/>
      <c r="T100" s="52"/>
      <c r="U100" s="54"/>
      <c r="V100" s="52"/>
      <c r="W100" s="54"/>
      <c r="X100" s="52"/>
      <c r="Y100" s="52"/>
      <c r="Z100" s="52"/>
      <c r="AA100" s="52"/>
      <c r="AB100" s="52"/>
      <c r="AC100" s="52"/>
      <c r="AD100" s="52"/>
      <c r="AE100" s="52"/>
      <c r="AF100" s="52"/>
    </row>
    <row r="101" spans="1:32" ht="15.75">
      <c r="B101" s="9" t="s">
        <v>274</v>
      </c>
      <c r="C101" s="31"/>
      <c r="D101" s="32"/>
      <c r="E101" s="33"/>
      <c r="F101" s="53"/>
      <c r="G101" s="51"/>
      <c r="H101" s="53"/>
      <c r="I101" s="54"/>
      <c r="J101" s="52"/>
      <c r="K101" s="54"/>
      <c r="L101" s="52"/>
      <c r="M101" s="54"/>
      <c r="N101" s="52"/>
      <c r="O101" s="52"/>
      <c r="P101" s="52"/>
      <c r="Q101" s="54"/>
      <c r="R101" s="52"/>
      <c r="S101" s="54"/>
      <c r="T101" s="52"/>
      <c r="U101" s="54"/>
      <c r="V101" s="52"/>
      <c r="W101" s="54"/>
      <c r="X101" s="52"/>
      <c r="Y101" s="57"/>
      <c r="Z101" s="57"/>
      <c r="AA101" s="57"/>
      <c r="AB101" s="52"/>
      <c r="AC101" s="52"/>
      <c r="AD101" s="52"/>
      <c r="AE101" s="52"/>
      <c r="AF101" s="52"/>
    </row>
    <row r="102" spans="1:32">
      <c r="A102" s="10">
        <v>150</v>
      </c>
      <c r="B102" s="45" t="s">
        <v>179</v>
      </c>
      <c r="C102" s="46" t="s">
        <v>180</v>
      </c>
      <c r="D102" s="37">
        <v>88</v>
      </c>
      <c r="E102" s="38" t="s">
        <v>43</v>
      </c>
      <c r="F102" s="47"/>
      <c r="G102" s="47"/>
      <c r="H102" s="47"/>
      <c r="I102" s="49"/>
      <c r="J102" s="48"/>
      <c r="K102" s="49"/>
      <c r="L102" s="48">
        <v>0</v>
      </c>
      <c r="M102" s="49">
        <v>80</v>
      </c>
      <c r="N102" s="48">
        <f>SUM(L102:M102)</f>
        <v>80</v>
      </c>
      <c r="O102" s="49">
        <v>90</v>
      </c>
      <c r="P102" s="48">
        <f t="shared" ref="P102:P109" si="38">SUM(N102:O102)</f>
        <v>170</v>
      </c>
      <c r="Q102" s="49">
        <v>85</v>
      </c>
      <c r="R102" s="48">
        <f t="shared" ref="R102:R109" si="39">SUM(P102:Q102)</f>
        <v>255</v>
      </c>
      <c r="S102" s="49">
        <v>0</v>
      </c>
      <c r="T102" s="48">
        <v>255</v>
      </c>
      <c r="U102" s="49">
        <v>75</v>
      </c>
      <c r="V102" s="48">
        <v>330</v>
      </c>
      <c r="W102" s="49">
        <v>0</v>
      </c>
      <c r="X102" s="48">
        <v>330</v>
      </c>
      <c r="Y102" s="48">
        <v>0</v>
      </c>
      <c r="Z102" s="47">
        <f t="shared" ref="Z102:Z111" si="40">SUM(X102:Y102)</f>
        <v>330</v>
      </c>
      <c r="AA102" s="48">
        <v>0</v>
      </c>
      <c r="AB102" s="47">
        <f t="shared" ref="AB102:AB111" si="41">SUM(Z102:AA102)</f>
        <v>330</v>
      </c>
      <c r="AC102" s="48">
        <v>0</v>
      </c>
      <c r="AD102" s="47">
        <f t="shared" ref="AD102:AD111" si="42">SUM(AB102:AC102)</f>
        <v>330</v>
      </c>
      <c r="AE102" s="48">
        <v>0</v>
      </c>
      <c r="AF102" s="47">
        <f t="shared" ref="AF102:AF111" si="43">SUM(AD102:AE102)</f>
        <v>330</v>
      </c>
    </row>
    <row r="103" spans="1:32">
      <c r="A103" s="10">
        <v>153</v>
      </c>
      <c r="B103" s="45" t="s">
        <v>175</v>
      </c>
      <c r="C103" s="46" t="s">
        <v>176</v>
      </c>
      <c r="D103" s="37">
        <v>90</v>
      </c>
      <c r="E103" s="38" t="s">
        <v>30</v>
      </c>
      <c r="F103" s="47"/>
      <c r="G103" s="47"/>
      <c r="H103" s="47">
        <v>0</v>
      </c>
      <c r="I103" s="49">
        <v>70</v>
      </c>
      <c r="J103" s="48">
        <v>70</v>
      </c>
      <c r="K103" s="49"/>
      <c r="L103" s="48">
        <f>SUM(J103:K103)</f>
        <v>70</v>
      </c>
      <c r="M103" s="49">
        <v>75</v>
      </c>
      <c r="N103" s="48">
        <f>SUM(L103:M103)</f>
        <v>145</v>
      </c>
      <c r="O103" s="49">
        <v>75</v>
      </c>
      <c r="P103" s="48">
        <f t="shared" si="38"/>
        <v>220</v>
      </c>
      <c r="Q103" s="49">
        <v>75</v>
      </c>
      <c r="R103" s="48">
        <f t="shared" si="39"/>
        <v>295</v>
      </c>
      <c r="S103" s="49">
        <v>0</v>
      </c>
      <c r="T103" s="48">
        <v>295</v>
      </c>
      <c r="U103" s="49">
        <v>75</v>
      </c>
      <c r="V103" s="48">
        <v>370</v>
      </c>
      <c r="W103" s="49">
        <v>60</v>
      </c>
      <c r="X103" s="48">
        <v>430</v>
      </c>
      <c r="Y103" s="48">
        <v>0</v>
      </c>
      <c r="Z103" s="47">
        <f t="shared" si="40"/>
        <v>430</v>
      </c>
      <c r="AA103" s="48">
        <v>80</v>
      </c>
      <c r="AB103" s="47">
        <f t="shared" si="41"/>
        <v>510</v>
      </c>
      <c r="AC103" s="48">
        <v>55</v>
      </c>
      <c r="AD103" s="47">
        <f t="shared" si="42"/>
        <v>565</v>
      </c>
      <c r="AE103" s="48">
        <v>0</v>
      </c>
      <c r="AF103" s="47">
        <f t="shared" si="43"/>
        <v>565</v>
      </c>
    </row>
    <row r="104" spans="1:32">
      <c r="A104" s="10">
        <v>155</v>
      </c>
      <c r="B104" s="45" t="s">
        <v>280</v>
      </c>
      <c r="C104" s="60" t="s">
        <v>9</v>
      </c>
      <c r="D104" s="37">
        <v>82</v>
      </c>
      <c r="E104" s="38" t="s">
        <v>7</v>
      </c>
      <c r="F104" s="47">
        <v>375</v>
      </c>
      <c r="G104" s="47">
        <v>70</v>
      </c>
      <c r="H104" s="47">
        <f>SUM(F104:G104)</f>
        <v>445</v>
      </c>
      <c r="I104" s="49">
        <v>75</v>
      </c>
      <c r="J104" s="48">
        <f>SUM(H104:I104)</f>
        <v>520</v>
      </c>
      <c r="K104" s="49">
        <v>60</v>
      </c>
      <c r="L104" s="48">
        <f>SUM(J104:K104)</f>
        <v>580</v>
      </c>
      <c r="M104" s="49"/>
      <c r="N104" s="48">
        <f>SUM(L104:M104)</f>
        <v>580</v>
      </c>
      <c r="O104" s="49">
        <v>70</v>
      </c>
      <c r="P104" s="48">
        <f t="shared" si="38"/>
        <v>650</v>
      </c>
      <c r="Q104" s="49">
        <v>80</v>
      </c>
      <c r="R104" s="48">
        <f t="shared" si="39"/>
        <v>730</v>
      </c>
      <c r="S104" s="49">
        <v>70</v>
      </c>
      <c r="T104" s="48">
        <v>800</v>
      </c>
      <c r="U104" s="49">
        <v>65</v>
      </c>
      <c r="V104" s="48">
        <v>865</v>
      </c>
      <c r="W104" s="49">
        <v>0</v>
      </c>
      <c r="X104" s="48">
        <v>865</v>
      </c>
      <c r="Y104" s="48">
        <v>0</v>
      </c>
      <c r="Z104" s="47">
        <f t="shared" si="40"/>
        <v>865</v>
      </c>
      <c r="AA104" s="48">
        <v>60</v>
      </c>
      <c r="AB104" s="47">
        <f t="shared" si="41"/>
        <v>925</v>
      </c>
      <c r="AC104" s="48">
        <v>65</v>
      </c>
      <c r="AD104" s="47">
        <f t="shared" si="42"/>
        <v>990</v>
      </c>
      <c r="AE104" s="48">
        <v>0</v>
      </c>
      <c r="AF104" s="47">
        <f t="shared" si="43"/>
        <v>990</v>
      </c>
    </row>
    <row r="105" spans="1:32">
      <c r="A105" s="10">
        <v>156</v>
      </c>
      <c r="B105" s="45" t="s">
        <v>78</v>
      </c>
      <c r="C105" s="46" t="s">
        <v>79</v>
      </c>
      <c r="D105" s="37">
        <v>92</v>
      </c>
      <c r="E105" s="38" t="s">
        <v>12</v>
      </c>
      <c r="F105" s="47"/>
      <c r="G105" s="47"/>
      <c r="H105" s="47"/>
      <c r="I105" s="49"/>
      <c r="J105" s="48"/>
      <c r="K105" s="49">
        <v>25</v>
      </c>
      <c r="L105" s="48">
        <f>SUM(J105:K105)</f>
        <v>25</v>
      </c>
      <c r="M105" s="49">
        <v>85</v>
      </c>
      <c r="N105" s="48">
        <f>SUM(L105:M105)</f>
        <v>110</v>
      </c>
      <c r="O105" s="49">
        <v>90</v>
      </c>
      <c r="P105" s="48">
        <f t="shared" si="38"/>
        <v>200</v>
      </c>
      <c r="Q105" s="49">
        <v>90</v>
      </c>
      <c r="R105" s="48">
        <f t="shared" si="39"/>
        <v>290</v>
      </c>
      <c r="S105" s="49">
        <v>0</v>
      </c>
      <c r="T105" s="48">
        <v>290</v>
      </c>
      <c r="U105" s="49">
        <v>95</v>
      </c>
      <c r="V105" s="48">
        <v>385</v>
      </c>
      <c r="W105" s="49">
        <v>95</v>
      </c>
      <c r="X105" s="48">
        <v>480</v>
      </c>
      <c r="Y105" s="48">
        <v>0</v>
      </c>
      <c r="Z105" s="47">
        <f t="shared" si="40"/>
        <v>480</v>
      </c>
      <c r="AA105" s="48">
        <v>0</v>
      </c>
      <c r="AB105" s="47">
        <f t="shared" si="41"/>
        <v>480</v>
      </c>
      <c r="AC105" s="48">
        <v>0</v>
      </c>
      <c r="AD105" s="47">
        <f t="shared" si="42"/>
        <v>480</v>
      </c>
      <c r="AE105" s="48">
        <v>0</v>
      </c>
      <c r="AF105" s="47">
        <f t="shared" si="43"/>
        <v>480</v>
      </c>
    </row>
    <row r="106" spans="1:32">
      <c r="A106" s="10">
        <v>158</v>
      </c>
      <c r="B106" s="45" t="s">
        <v>121</v>
      </c>
      <c r="C106" s="46" t="s">
        <v>122</v>
      </c>
      <c r="D106" s="37">
        <v>51</v>
      </c>
      <c r="E106" s="38" t="s">
        <v>43</v>
      </c>
      <c r="F106" s="47">
        <v>2005</v>
      </c>
      <c r="G106" s="47">
        <v>65</v>
      </c>
      <c r="H106" s="47">
        <f>SUM(F106:G106)</f>
        <v>2070</v>
      </c>
      <c r="I106" s="49">
        <v>80</v>
      </c>
      <c r="J106" s="48">
        <f>SUM(H106:I106)</f>
        <v>2150</v>
      </c>
      <c r="K106" s="49">
        <v>70</v>
      </c>
      <c r="L106" s="48">
        <f>SUM(J106:K106)</f>
        <v>2220</v>
      </c>
      <c r="M106" s="49">
        <v>65</v>
      </c>
      <c r="N106" s="48">
        <f>SUM(L106:M106)</f>
        <v>2285</v>
      </c>
      <c r="O106" s="49">
        <v>65</v>
      </c>
      <c r="P106" s="48">
        <f t="shared" si="38"/>
        <v>2350</v>
      </c>
      <c r="Q106" s="49">
        <v>70</v>
      </c>
      <c r="R106" s="48">
        <f t="shared" si="39"/>
        <v>2420</v>
      </c>
      <c r="S106" s="49">
        <v>80</v>
      </c>
      <c r="T106" s="48">
        <v>2500</v>
      </c>
      <c r="U106" s="49">
        <v>0</v>
      </c>
      <c r="V106" s="48">
        <v>2500</v>
      </c>
      <c r="W106" s="49">
        <v>70</v>
      </c>
      <c r="X106" s="48">
        <v>2570</v>
      </c>
      <c r="Y106" s="48">
        <v>0</v>
      </c>
      <c r="Z106" s="47">
        <f t="shared" si="40"/>
        <v>2570</v>
      </c>
      <c r="AA106" s="48">
        <v>70</v>
      </c>
      <c r="AB106" s="47">
        <f t="shared" si="41"/>
        <v>2640</v>
      </c>
      <c r="AC106" s="48">
        <v>0</v>
      </c>
      <c r="AD106" s="47">
        <f t="shared" si="42"/>
        <v>2640</v>
      </c>
      <c r="AE106" s="48">
        <v>0</v>
      </c>
      <c r="AF106" s="47">
        <f t="shared" si="43"/>
        <v>2640</v>
      </c>
    </row>
    <row r="107" spans="1:32">
      <c r="A107" s="10">
        <v>280</v>
      </c>
      <c r="B107" s="55" t="s">
        <v>340</v>
      </c>
      <c r="C107" s="60" t="s">
        <v>44</v>
      </c>
      <c r="D107" s="37">
        <v>88</v>
      </c>
      <c r="E107" s="38" t="s">
        <v>43</v>
      </c>
      <c r="F107" s="47"/>
      <c r="G107" s="47"/>
      <c r="H107" s="47"/>
      <c r="I107" s="49"/>
      <c r="J107" s="48"/>
      <c r="K107" s="49"/>
      <c r="L107" s="48"/>
      <c r="M107" s="49"/>
      <c r="N107" s="48">
        <v>0</v>
      </c>
      <c r="O107" s="49">
        <v>80</v>
      </c>
      <c r="P107" s="48">
        <f t="shared" si="38"/>
        <v>80</v>
      </c>
      <c r="Q107" s="49">
        <v>85</v>
      </c>
      <c r="R107" s="48">
        <f t="shared" si="39"/>
        <v>165</v>
      </c>
      <c r="S107" s="49">
        <v>75</v>
      </c>
      <c r="T107" s="48">
        <v>240</v>
      </c>
      <c r="U107" s="49">
        <v>65</v>
      </c>
      <c r="V107" s="48">
        <v>305</v>
      </c>
      <c r="W107" s="49">
        <v>0</v>
      </c>
      <c r="X107" s="48">
        <v>305</v>
      </c>
      <c r="Y107" s="48">
        <v>0</v>
      </c>
      <c r="Z107" s="47">
        <f t="shared" si="40"/>
        <v>305</v>
      </c>
      <c r="AA107" s="48">
        <v>0</v>
      </c>
      <c r="AB107" s="47">
        <f t="shared" si="41"/>
        <v>305</v>
      </c>
      <c r="AC107" s="48">
        <v>0</v>
      </c>
      <c r="AD107" s="47">
        <f t="shared" si="42"/>
        <v>305</v>
      </c>
      <c r="AE107" s="48">
        <v>0</v>
      </c>
      <c r="AF107" s="47">
        <f t="shared" si="43"/>
        <v>305</v>
      </c>
    </row>
    <row r="108" spans="1:32">
      <c r="A108" s="10">
        <v>160</v>
      </c>
      <c r="B108" s="45" t="s">
        <v>51</v>
      </c>
      <c r="C108" s="46" t="s">
        <v>52</v>
      </c>
      <c r="D108" s="37">
        <v>73</v>
      </c>
      <c r="E108" s="38" t="s">
        <v>43</v>
      </c>
      <c r="F108" s="47">
        <v>565</v>
      </c>
      <c r="G108" s="47">
        <v>100</v>
      </c>
      <c r="H108" s="47">
        <f>SUM(F108:G108)</f>
        <v>665</v>
      </c>
      <c r="I108" s="49">
        <v>100</v>
      </c>
      <c r="J108" s="48">
        <f>SUM(H108:I108)</f>
        <v>765</v>
      </c>
      <c r="K108" s="49">
        <v>90</v>
      </c>
      <c r="L108" s="48">
        <f>SUM(J108:K108)</f>
        <v>855</v>
      </c>
      <c r="M108" s="49">
        <v>100</v>
      </c>
      <c r="N108" s="48">
        <f>SUM(L108:M108)</f>
        <v>955</v>
      </c>
      <c r="O108" s="49">
        <v>100</v>
      </c>
      <c r="P108" s="48">
        <f t="shared" si="38"/>
        <v>1055</v>
      </c>
      <c r="Q108" s="49">
        <v>95</v>
      </c>
      <c r="R108" s="48">
        <f t="shared" si="39"/>
        <v>1150</v>
      </c>
      <c r="S108" s="49">
        <v>100</v>
      </c>
      <c r="T108" s="48">
        <v>1250</v>
      </c>
      <c r="U108" s="49">
        <v>95</v>
      </c>
      <c r="V108" s="48">
        <v>1345</v>
      </c>
      <c r="W108" s="49">
        <v>100</v>
      </c>
      <c r="X108" s="48">
        <v>1445</v>
      </c>
      <c r="Y108" s="48">
        <v>95</v>
      </c>
      <c r="Z108" s="47">
        <f t="shared" si="40"/>
        <v>1540</v>
      </c>
      <c r="AA108" s="48">
        <v>100</v>
      </c>
      <c r="AB108" s="47">
        <f t="shared" si="41"/>
        <v>1640</v>
      </c>
      <c r="AC108" s="48">
        <v>0</v>
      </c>
      <c r="AD108" s="47">
        <f t="shared" si="42"/>
        <v>1640</v>
      </c>
      <c r="AE108" s="48">
        <f>VLOOKUP(A:A,'Rangliste ab 9.Rang'!A:R,18,FALSE)</f>
        <v>95</v>
      </c>
      <c r="AF108" s="47">
        <f t="shared" si="43"/>
        <v>1735</v>
      </c>
    </row>
    <row r="109" spans="1:32">
      <c r="A109" s="10">
        <v>161</v>
      </c>
      <c r="B109" s="45" t="s">
        <v>281</v>
      </c>
      <c r="C109" s="60" t="s">
        <v>435</v>
      </c>
      <c r="D109" s="37">
        <v>83</v>
      </c>
      <c r="E109" s="38" t="s">
        <v>12</v>
      </c>
      <c r="F109" s="47"/>
      <c r="G109" s="47"/>
      <c r="H109" s="47"/>
      <c r="I109" s="49"/>
      <c r="J109" s="48"/>
      <c r="K109" s="49">
        <v>70</v>
      </c>
      <c r="L109" s="48">
        <f>SUM(J109:K109)</f>
        <v>70</v>
      </c>
      <c r="M109" s="49"/>
      <c r="N109" s="48">
        <f>SUM(L109:M109)</f>
        <v>70</v>
      </c>
      <c r="O109" s="49">
        <v>0</v>
      </c>
      <c r="P109" s="48">
        <f t="shared" si="38"/>
        <v>70</v>
      </c>
      <c r="Q109" s="49">
        <v>80</v>
      </c>
      <c r="R109" s="48">
        <f t="shared" si="39"/>
        <v>150</v>
      </c>
      <c r="S109" s="49">
        <v>0</v>
      </c>
      <c r="T109" s="48">
        <v>150</v>
      </c>
      <c r="U109" s="49">
        <v>0</v>
      </c>
      <c r="V109" s="48">
        <v>150</v>
      </c>
      <c r="W109" s="49">
        <v>0</v>
      </c>
      <c r="X109" s="48">
        <v>150</v>
      </c>
      <c r="Y109" s="48">
        <v>90</v>
      </c>
      <c r="Z109" s="47">
        <f t="shared" si="40"/>
        <v>240</v>
      </c>
      <c r="AA109" s="48">
        <v>0</v>
      </c>
      <c r="AB109" s="47">
        <f t="shared" si="41"/>
        <v>240</v>
      </c>
      <c r="AC109" s="48">
        <v>0</v>
      </c>
      <c r="AD109" s="47">
        <f t="shared" si="42"/>
        <v>240</v>
      </c>
      <c r="AE109" s="48">
        <v>0</v>
      </c>
      <c r="AF109" s="47">
        <f t="shared" si="43"/>
        <v>240</v>
      </c>
    </row>
    <row r="110" spans="1:32">
      <c r="A110" s="10">
        <v>322</v>
      </c>
      <c r="B110" s="55" t="s">
        <v>408</v>
      </c>
      <c r="C110" s="60" t="s">
        <v>409</v>
      </c>
      <c r="D110" s="37">
        <v>67</v>
      </c>
      <c r="E110" s="38" t="s">
        <v>7</v>
      </c>
      <c r="F110" s="47"/>
      <c r="G110" s="47"/>
      <c r="H110" s="47"/>
      <c r="I110" s="49"/>
      <c r="J110" s="48"/>
      <c r="K110" s="49"/>
      <c r="L110" s="48"/>
      <c r="M110" s="49"/>
      <c r="N110" s="48"/>
      <c r="O110" s="49"/>
      <c r="P110" s="48"/>
      <c r="Q110" s="49"/>
      <c r="R110" s="48"/>
      <c r="S110" s="49"/>
      <c r="T110" s="48">
        <v>0</v>
      </c>
      <c r="U110" s="49">
        <v>55</v>
      </c>
      <c r="V110" s="48">
        <v>55</v>
      </c>
      <c r="W110" s="49">
        <v>0</v>
      </c>
      <c r="X110" s="48">
        <v>55</v>
      </c>
      <c r="Y110" s="48">
        <v>70</v>
      </c>
      <c r="Z110" s="47">
        <f t="shared" si="40"/>
        <v>125</v>
      </c>
      <c r="AA110" s="48">
        <v>0</v>
      </c>
      <c r="AB110" s="47">
        <f t="shared" si="41"/>
        <v>125</v>
      </c>
      <c r="AC110" s="48">
        <v>0</v>
      </c>
      <c r="AD110" s="47">
        <f t="shared" si="42"/>
        <v>125</v>
      </c>
      <c r="AE110" s="48">
        <v>0</v>
      </c>
      <c r="AF110" s="47">
        <f t="shared" si="43"/>
        <v>125</v>
      </c>
    </row>
    <row r="111" spans="1:32">
      <c r="A111" s="10">
        <v>165</v>
      </c>
      <c r="B111" s="45" t="s">
        <v>111</v>
      </c>
      <c r="C111" s="46" t="s">
        <v>105</v>
      </c>
      <c r="D111" s="37">
        <v>48</v>
      </c>
      <c r="E111" s="38" t="s">
        <v>43</v>
      </c>
      <c r="F111" s="47">
        <v>1850</v>
      </c>
      <c r="G111" s="47">
        <v>65</v>
      </c>
      <c r="H111" s="47">
        <f>SUM(F111:G111)</f>
        <v>1915</v>
      </c>
      <c r="I111" s="49">
        <v>70</v>
      </c>
      <c r="J111" s="48">
        <f>SUM(H111:I111)</f>
        <v>1985</v>
      </c>
      <c r="K111" s="49">
        <v>65</v>
      </c>
      <c r="L111" s="48">
        <f>SUM(J111:K111)</f>
        <v>2050</v>
      </c>
      <c r="M111" s="49">
        <v>65</v>
      </c>
      <c r="N111" s="48">
        <f>SUM(L111:M111)</f>
        <v>2115</v>
      </c>
      <c r="O111" s="49">
        <v>60</v>
      </c>
      <c r="P111" s="48">
        <f>SUM(N111:O111)</f>
        <v>2175</v>
      </c>
      <c r="Q111" s="49">
        <v>60</v>
      </c>
      <c r="R111" s="48">
        <f>SUM(P111:Q111)</f>
        <v>2235</v>
      </c>
      <c r="S111" s="49">
        <v>55</v>
      </c>
      <c r="T111" s="48">
        <v>2290</v>
      </c>
      <c r="U111" s="49">
        <v>50</v>
      </c>
      <c r="V111" s="48">
        <v>2340</v>
      </c>
      <c r="W111" s="49">
        <v>40</v>
      </c>
      <c r="X111" s="48">
        <v>2380</v>
      </c>
      <c r="Y111" s="48">
        <v>15</v>
      </c>
      <c r="Z111" s="47">
        <f t="shared" si="40"/>
        <v>2395</v>
      </c>
      <c r="AA111" s="48">
        <v>0</v>
      </c>
      <c r="AB111" s="47">
        <f t="shared" si="41"/>
        <v>2395</v>
      </c>
      <c r="AC111" s="48">
        <v>0</v>
      </c>
      <c r="AD111" s="47">
        <f t="shared" si="42"/>
        <v>2395</v>
      </c>
      <c r="AE111" s="48">
        <f>VLOOKUP(A:A,'Rangliste ab 9.Rang'!A:R,18,FALSE)</f>
        <v>25</v>
      </c>
      <c r="AF111" s="47">
        <f t="shared" si="43"/>
        <v>2420</v>
      </c>
    </row>
    <row r="112" spans="1:32">
      <c r="B112" s="50"/>
      <c r="C112" s="44"/>
      <c r="D112" s="41"/>
      <c r="E112" s="42"/>
      <c r="F112" s="53"/>
      <c r="G112" s="51"/>
      <c r="H112" s="53"/>
      <c r="I112" s="54"/>
      <c r="J112" s="52"/>
      <c r="K112" s="54"/>
      <c r="L112" s="52"/>
      <c r="M112" s="54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</row>
    <row r="113" spans="1:33" ht="15.75">
      <c r="B113" s="9" t="s">
        <v>283</v>
      </c>
      <c r="C113" s="31"/>
      <c r="D113" s="32"/>
      <c r="E113" s="33"/>
      <c r="F113" s="53"/>
      <c r="G113" s="51"/>
      <c r="H113" s="53"/>
      <c r="I113" s="54"/>
      <c r="J113" s="52"/>
      <c r="K113" s="54"/>
      <c r="L113" s="52"/>
      <c r="M113" s="54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</row>
    <row r="114" spans="1:33">
      <c r="A114" s="10">
        <v>166</v>
      </c>
      <c r="B114" s="55" t="s">
        <v>35</v>
      </c>
      <c r="C114" s="46" t="s">
        <v>36</v>
      </c>
      <c r="D114" s="37">
        <v>75</v>
      </c>
      <c r="E114" s="38" t="s">
        <v>30</v>
      </c>
      <c r="F114" s="47">
        <v>115</v>
      </c>
      <c r="G114" s="47">
        <v>80</v>
      </c>
      <c r="H114" s="47">
        <f>SUM(F114:G114)</f>
        <v>195</v>
      </c>
      <c r="I114" s="47">
        <v>75</v>
      </c>
      <c r="J114" s="48">
        <f>SUM(H114:I114)</f>
        <v>270</v>
      </c>
      <c r="K114" s="47">
        <v>85</v>
      </c>
      <c r="L114" s="48">
        <f>SUM(J114:K114)</f>
        <v>355</v>
      </c>
      <c r="M114" s="47">
        <v>75</v>
      </c>
      <c r="N114" s="48">
        <f>SUM(L114:M114)</f>
        <v>430</v>
      </c>
      <c r="O114" s="48">
        <v>95</v>
      </c>
      <c r="P114" s="48">
        <f>SUM(N114:O114)</f>
        <v>525</v>
      </c>
      <c r="Q114" s="49">
        <v>95</v>
      </c>
      <c r="R114" s="48">
        <f>SUM(P114:Q114)</f>
        <v>620</v>
      </c>
      <c r="S114" s="49">
        <v>90</v>
      </c>
      <c r="T114" s="48">
        <v>710</v>
      </c>
      <c r="U114" s="49">
        <v>100</v>
      </c>
      <c r="V114" s="48">
        <v>810</v>
      </c>
      <c r="W114" s="49">
        <v>80</v>
      </c>
      <c r="X114" s="48">
        <v>890</v>
      </c>
      <c r="Y114" s="48">
        <v>85</v>
      </c>
      <c r="Z114" s="47">
        <f>SUM(X114:Y114)</f>
        <v>975</v>
      </c>
      <c r="AA114" s="48">
        <v>95</v>
      </c>
      <c r="AB114" s="47">
        <f>SUM(Z114:AA114)</f>
        <v>1070</v>
      </c>
      <c r="AC114" s="48">
        <v>80</v>
      </c>
      <c r="AD114" s="47">
        <f t="shared" ref="AD114" si="44">SUM(AB114:AC114)</f>
        <v>1150</v>
      </c>
      <c r="AE114" s="48">
        <f>VLOOKUP(A:A,'Rangliste ab 9.Rang'!A:R,18,FALSE)</f>
        <v>75</v>
      </c>
      <c r="AF114" s="47">
        <f t="shared" ref="AF114" si="45">SUM(AD114:AE114)</f>
        <v>1225</v>
      </c>
    </row>
    <row r="115" spans="1:33">
      <c r="B115" s="50"/>
      <c r="C115" s="44"/>
      <c r="D115" s="41"/>
      <c r="E115" s="42"/>
      <c r="F115" s="53"/>
      <c r="G115" s="51"/>
      <c r="H115" s="53"/>
      <c r="I115" s="54"/>
      <c r="J115" s="52"/>
      <c r="K115" s="54"/>
      <c r="L115" s="52"/>
      <c r="M115" s="54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</row>
    <row r="116" spans="1:33" ht="15.75">
      <c r="B116" s="9" t="s">
        <v>284</v>
      </c>
      <c r="C116" s="31"/>
      <c r="D116" s="32"/>
      <c r="E116" s="33"/>
      <c r="F116" s="53"/>
      <c r="G116" s="51"/>
      <c r="H116" s="53"/>
      <c r="I116" s="54"/>
      <c r="J116" s="52"/>
      <c r="K116" s="54"/>
      <c r="L116" s="52"/>
      <c r="M116" s="54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E116" s="52"/>
    </row>
    <row r="117" spans="1:33" ht="15.75">
      <c r="B117" s="9"/>
      <c r="C117" s="31"/>
      <c r="D117" s="32"/>
      <c r="E117" s="33"/>
      <c r="F117" s="53"/>
      <c r="G117" s="51"/>
      <c r="H117" s="53"/>
      <c r="I117" s="54"/>
      <c r="J117" s="52"/>
      <c r="K117" s="54"/>
      <c r="L117" s="52"/>
      <c r="M117" s="54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</row>
    <row r="118" spans="1:33" ht="15.75">
      <c r="B118" s="9" t="s">
        <v>285</v>
      </c>
      <c r="C118" s="31"/>
      <c r="D118" s="32"/>
      <c r="E118" s="33"/>
      <c r="F118" s="53"/>
      <c r="G118" s="51"/>
      <c r="H118" s="53"/>
      <c r="I118" s="54"/>
      <c r="J118" s="52"/>
      <c r="K118" s="54"/>
      <c r="L118" s="52"/>
      <c r="M118" s="54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</row>
    <row r="119" spans="1:33">
      <c r="B119" s="50"/>
      <c r="C119" s="44"/>
      <c r="D119" s="41"/>
      <c r="E119" s="42"/>
      <c r="F119" s="53"/>
      <c r="G119" s="51"/>
      <c r="H119" s="53"/>
      <c r="I119" s="54"/>
      <c r="J119" s="52"/>
      <c r="K119" s="54"/>
      <c r="L119" s="52"/>
      <c r="M119" s="54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</row>
    <row r="120" spans="1:33" ht="15.75">
      <c r="B120" s="9" t="s">
        <v>287</v>
      </c>
      <c r="C120" s="31"/>
      <c r="D120" s="32"/>
      <c r="E120" s="33"/>
      <c r="F120" s="53"/>
      <c r="G120" s="51"/>
      <c r="H120" s="53"/>
      <c r="I120" s="54"/>
      <c r="J120" s="52"/>
      <c r="K120" s="54"/>
      <c r="L120" s="52"/>
      <c r="M120" s="54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</row>
    <row r="121" spans="1:33">
      <c r="A121" s="10">
        <v>172</v>
      </c>
      <c r="B121" s="45" t="s">
        <v>57</v>
      </c>
      <c r="C121" s="46" t="s">
        <v>58</v>
      </c>
      <c r="D121" s="37">
        <v>59</v>
      </c>
      <c r="E121" s="38" t="s">
        <v>43</v>
      </c>
      <c r="F121" s="47">
        <v>1615</v>
      </c>
      <c r="G121" s="47">
        <v>90</v>
      </c>
      <c r="H121" s="47">
        <f>SUM(F121:G121)</f>
        <v>1705</v>
      </c>
      <c r="I121" s="49">
        <v>85</v>
      </c>
      <c r="J121" s="48">
        <f>SUM(H121:I121)</f>
        <v>1790</v>
      </c>
      <c r="K121" s="49">
        <v>95</v>
      </c>
      <c r="L121" s="48">
        <f>SUM(J121:K121)</f>
        <v>1885</v>
      </c>
      <c r="M121" s="49">
        <v>90</v>
      </c>
      <c r="N121" s="48">
        <f>SUM(L121:M121)</f>
        <v>1975</v>
      </c>
      <c r="O121" s="49">
        <v>80</v>
      </c>
      <c r="P121" s="48">
        <f>SUM(N121:O121)</f>
        <v>2055</v>
      </c>
      <c r="Q121" s="49">
        <v>85</v>
      </c>
      <c r="R121" s="48">
        <f>SUM(P121:Q121)</f>
        <v>2140</v>
      </c>
      <c r="S121" s="49">
        <v>70</v>
      </c>
      <c r="T121" s="48">
        <v>2210</v>
      </c>
      <c r="U121" s="49">
        <v>95</v>
      </c>
      <c r="V121" s="48">
        <v>2305</v>
      </c>
      <c r="W121" s="49">
        <v>80</v>
      </c>
      <c r="X121" s="48">
        <v>2385</v>
      </c>
      <c r="Y121" s="48">
        <v>95</v>
      </c>
      <c r="Z121" s="47">
        <f>SUM(X121:Y121)</f>
        <v>2480</v>
      </c>
      <c r="AA121" s="48">
        <v>90</v>
      </c>
      <c r="AB121" s="47">
        <f>SUM(Z121:AA121)</f>
        <v>2570</v>
      </c>
      <c r="AC121" s="48">
        <v>0</v>
      </c>
      <c r="AD121" s="47">
        <f t="shared" ref="AD121:AD126" si="46">SUM(AB121:AC121)</f>
        <v>2570</v>
      </c>
      <c r="AE121" s="48">
        <v>0</v>
      </c>
      <c r="AF121" s="47">
        <f t="shared" ref="AF121:AF126" si="47">SUM(AD121:AE121)</f>
        <v>2570</v>
      </c>
    </row>
    <row r="122" spans="1:33">
      <c r="A122" s="10">
        <v>297</v>
      </c>
      <c r="B122" s="45" t="s">
        <v>369</v>
      </c>
      <c r="C122" s="46" t="s">
        <v>370</v>
      </c>
      <c r="D122" s="37">
        <v>74</v>
      </c>
      <c r="E122" s="38" t="s">
        <v>43</v>
      </c>
      <c r="F122" s="47"/>
      <c r="G122" s="47"/>
      <c r="H122" s="47"/>
      <c r="I122" s="49"/>
      <c r="J122" s="48"/>
      <c r="K122" s="49"/>
      <c r="L122" s="48"/>
      <c r="M122" s="49"/>
      <c r="N122" s="48"/>
      <c r="O122" s="49"/>
      <c r="P122" s="48"/>
      <c r="Q122" s="49">
        <v>100</v>
      </c>
      <c r="R122" s="48">
        <f>SUM(P122:Q122)</f>
        <v>100</v>
      </c>
      <c r="S122" s="49">
        <v>100</v>
      </c>
      <c r="T122" s="48">
        <v>200</v>
      </c>
      <c r="U122" s="49">
        <v>95</v>
      </c>
      <c r="V122" s="48">
        <v>295</v>
      </c>
      <c r="W122" s="49">
        <v>90</v>
      </c>
      <c r="X122" s="48">
        <v>385</v>
      </c>
      <c r="Y122" s="48">
        <v>75</v>
      </c>
      <c r="Z122" s="47">
        <f>SUM(X122:Y122)</f>
        <v>460</v>
      </c>
      <c r="AA122" s="48">
        <v>0</v>
      </c>
      <c r="AB122" s="47">
        <f>SUM(Z122:AA122)</f>
        <v>460</v>
      </c>
      <c r="AC122" s="48">
        <v>0</v>
      </c>
      <c r="AD122" s="47">
        <f t="shared" si="46"/>
        <v>460</v>
      </c>
      <c r="AE122" s="48">
        <v>0</v>
      </c>
      <c r="AF122" s="47">
        <f t="shared" si="47"/>
        <v>460</v>
      </c>
    </row>
    <row r="123" spans="1:33">
      <c r="A123" s="10">
        <v>177</v>
      </c>
      <c r="B123" s="45" t="s">
        <v>172</v>
      </c>
      <c r="C123" s="46" t="s">
        <v>173</v>
      </c>
      <c r="D123" s="37">
        <v>67</v>
      </c>
      <c r="E123" s="38" t="s">
        <v>12</v>
      </c>
      <c r="F123" s="47"/>
      <c r="G123" s="47"/>
      <c r="H123" s="47"/>
      <c r="I123" s="49"/>
      <c r="J123" s="48"/>
      <c r="K123" s="49"/>
      <c r="L123" s="48">
        <v>0</v>
      </c>
      <c r="M123" s="49">
        <v>85</v>
      </c>
      <c r="N123" s="48">
        <f>SUM(L123:M123)</f>
        <v>85</v>
      </c>
      <c r="O123" s="49">
        <v>80</v>
      </c>
      <c r="P123" s="48">
        <f>SUM(N123:O123)</f>
        <v>165</v>
      </c>
      <c r="Q123" s="49">
        <v>85</v>
      </c>
      <c r="R123" s="48">
        <f>SUM(P123:Q123)</f>
        <v>250</v>
      </c>
      <c r="S123" s="49">
        <v>75</v>
      </c>
      <c r="T123" s="48">
        <v>325</v>
      </c>
      <c r="U123" s="49">
        <v>60</v>
      </c>
      <c r="V123" s="48">
        <v>385</v>
      </c>
      <c r="W123" s="49">
        <v>35</v>
      </c>
      <c r="X123" s="48">
        <v>420</v>
      </c>
      <c r="Y123" s="48">
        <v>0</v>
      </c>
      <c r="Z123" s="47">
        <f>SUM(X123:Y123)</f>
        <v>420</v>
      </c>
      <c r="AA123" s="48">
        <v>70</v>
      </c>
      <c r="AB123" s="47">
        <f>SUM(Z123:AA123)</f>
        <v>490</v>
      </c>
      <c r="AC123" s="48">
        <v>0</v>
      </c>
      <c r="AD123" s="47">
        <f t="shared" si="46"/>
        <v>490</v>
      </c>
      <c r="AE123" s="48">
        <f>VLOOKUP(A:A,'Rangliste ab 9.Rang'!A:R,18,FALSE)</f>
        <v>80</v>
      </c>
      <c r="AF123" s="47">
        <f t="shared" si="47"/>
        <v>570</v>
      </c>
    </row>
    <row r="124" spans="1:33">
      <c r="A124" s="10">
        <v>178</v>
      </c>
      <c r="B124" s="45" t="s">
        <v>113</v>
      </c>
      <c r="C124" s="46" t="s">
        <v>110</v>
      </c>
      <c r="D124" s="37">
        <v>73</v>
      </c>
      <c r="E124" s="38" t="s">
        <v>43</v>
      </c>
      <c r="F124" s="47"/>
      <c r="G124" s="47"/>
      <c r="H124" s="47"/>
      <c r="I124" s="49"/>
      <c r="J124" s="48"/>
      <c r="K124" s="49">
        <v>70</v>
      </c>
      <c r="L124" s="48">
        <f>SUM(J124:K124)</f>
        <v>70</v>
      </c>
      <c r="M124" s="49">
        <v>70</v>
      </c>
      <c r="N124" s="48">
        <f>SUM(L124:M124)</f>
        <v>140</v>
      </c>
      <c r="O124" s="49">
        <v>70</v>
      </c>
      <c r="P124" s="48">
        <f>SUM(N124:O124)</f>
        <v>210</v>
      </c>
      <c r="Q124" s="49">
        <v>80</v>
      </c>
      <c r="R124" s="48">
        <f>SUM(P124:Q124)</f>
        <v>290</v>
      </c>
      <c r="S124" s="49">
        <v>90</v>
      </c>
      <c r="T124" s="48">
        <v>380</v>
      </c>
      <c r="U124" s="49">
        <v>90</v>
      </c>
      <c r="V124" s="48">
        <v>470</v>
      </c>
      <c r="W124" s="49">
        <v>75</v>
      </c>
      <c r="X124" s="48">
        <v>545</v>
      </c>
      <c r="Y124" s="48">
        <v>70</v>
      </c>
      <c r="Z124" s="47">
        <f>SUM(X124:Y124)</f>
        <v>615</v>
      </c>
      <c r="AA124" s="48">
        <v>90</v>
      </c>
      <c r="AB124" s="47">
        <f>SUM(Z124:AA124)</f>
        <v>705</v>
      </c>
      <c r="AC124" s="48">
        <v>80</v>
      </c>
      <c r="AD124" s="47">
        <f t="shared" si="46"/>
        <v>785</v>
      </c>
      <c r="AE124" s="48">
        <f>VLOOKUP(A:A,'Rangliste ab 9.Rang'!A:R,18,FALSE)</f>
        <v>70</v>
      </c>
      <c r="AF124" s="47">
        <f t="shared" si="47"/>
        <v>855</v>
      </c>
    </row>
    <row r="125" spans="1:33">
      <c r="A125" s="10">
        <v>347</v>
      </c>
      <c r="B125" s="55" t="s">
        <v>389</v>
      </c>
      <c r="C125" s="60" t="s">
        <v>430</v>
      </c>
      <c r="D125" s="37">
        <v>99</v>
      </c>
      <c r="E125" s="38" t="s">
        <v>12</v>
      </c>
      <c r="F125" s="47"/>
      <c r="G125" s="47"/>
      <c r="H125" s="47"/>
      <c r="I125" s="49"/>
      <c r="J125" s="48"/>
      <c r="K125" s="49"/>
      <c r="L125" s="48"/>
      <c r="M125" s="49"/>
      <c r="N125" s="48"/>
      <c r="O125" s="49"/>
      <c r="P125" s="48"/>
      <c r="Q125" s="49"/>
      <c r="R125" s="48"/>
      <c r="S125" s="49"/>
      <c r="T125" s="48"/>
      <c r="U125" s="49"/>
      <c r="V125" s="48"/>
      <c r="W125" s="49"/>
      <c r="X125" s="48"/>
      <c r="Y125" s="48"/>
      <c r="Z125" s="47"/>
      <c r="AA125" s="48"/>
      <c r="AB125" s="47">
        <v>0</v>
      </c>
      <c r="AC125" s="48">
        <v>75</v>
      </c>
      <c r="AD125" s="47">
        <f t="shared" si="46"/>
        <v>75</v>
      </c>
      <c r="AE125" s="48">
        <v>0</v>
      </c>
      <c r="AF125" s="47">
        <f t="shared" si="47"/>
        <v>75</v>
      </c>
    </row>
    <row r="126" spans="1:33">
      <c r="A126" s="10">
        <v>180</v>
      </c>
      <c r="B126" s="45" t="s">
        <v>15</v>
      </c>
      <c r="C126" s="46" t="s">
        <v>16</v>
      </c>
      <c r="D126" s="37">
        <v>87</v>
      </c>
      <c r="E126" s="38" t="s">
        <v>12</v>
      </c>
      <c r="F126" s="47">
        <v>170</v>
      </c>
      <c r="G126" s="47">
        <v>100</v>
      </c>
      <c r="H126" s="47">
        <f>SUM(F126:G126)</f>
        <v>270</v>
      </c>
      <c r="I126" s="47">
        <v>100</v>
      </c>
      <c r="J126" s="48">
        <f>SUM(H126:I126)</f>
        <v>370</v>
      </c>
      <c r="K126" s="47">
        <v>95</v>
      </c>
      <c r="L126" s="48">
        <f>SUM(J126:K126)</f>
        <v>465</v>
      </c>
      <c r="M126" s="47">
        <v>100</v>
      </c>
      <c r="N126" s="48">
        <f>SUM(L126:M126)</f>
        <v>565</v>
      </c>
      <c r="O126" s="49">
        <v>100</v>
      </c>
      <c r="P126" s="48">
        <f>SUM(N126:O126)</f>
        <v>665</v>
      </c>
      <c r="Q126" s="49">
        <v>100</v>
      </c>
      <c r="R126" s="48">
        <f>SUM(P126:Q126)</f>
        <v>765</v>
      </c>
      <c r="S126" s="49">
        <v>100</v>
      </c>
      <c r="T126" s="48">
        <v>865</v>
      </c>
      <c r="U126" s="49">
        <v>100</v>
      </c>
      <c r="V126" s="48">
        <v>965</v>
      </c>
      <c r="W126" s="49">
        <v>0</v>
      </c>
      <c r="X126" s="48">
        <v>965</v>
      </c>
      <c r="Y126" s="48">
        <v>100</v>
      </c>
      <c r="Z126" s="47">
        <f>SUM(X126:Y126)</f>
        <v>1065</v>
      </c>
      <c r="AA126" s="48">
        <v>100</v>
      </c>
      <c r="AB126" s="47">
        <f>SUM(Z126:AA126)</f>
        <v>1165</v>
      </c>
      <c r="AC126" s="48">
        <v>0</v>
      </c>
      <c r="AD126" s="47">
        <f t="shared" si="46"/>
        <v>1165</v>
      </c>
      <c r="AE126" s="48">
        <v>0</v>
      </c>
      <c r="AF126" s="47">
        <f t="shared" si="47"/>
        <v>1165</v>
      </c>
    </row>
    <row r="127" spans="1:33">
      <c r="B127" s="44"/>
      <c r="C127" s="44"/>
      <c r="D127" s="41"/>
      <c r="E127" s="42"/>
      <c r="F127" s="53"/>
      <c r="G127" s="51"/>
      <c r="H127" s="53"/>
      <c r="I127" s="54"/>
      <c r="J127" s="52"/>
      <c r="K127" s="54"/>
      <c r="L127" s="52"/>
      <c r="M127" s="54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</row>
    <row r="128" spans="1:33" ht="15.75">
      <c r="B128" s="9" t="s">
        <v>290</v>
      </c>
      <c r="C128" s="31"/>
      <c r="D128" s="32"/>
      <c r="E128" s="33"/>
      <c r="F128" s="53"/>
      <c r="G128" s="51"/>
      <c r="H128" s="53"/>
      <c r="I128" s="54"/>
      <c r="J128" s="52"/>
      <c r="K128" s="54"/>
      <c r="L128" s="52"/>
      <c r="M128" s="54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</row>
    <row r="129" spans="1:32">
      <c r="A129" s="10">
        <v>189</v>
      </c>
      <c r="B129" s="45" t="s">
        <v>115</v>
      </c>
      <c r="C129" s="46" t="s">
        <v>116</v>
      </c>
      <c r="D129" s="37">
        <v>52</v>
      </c>
      <c r="E129" s="38" t="s">
        <v>43</v>
      </c>
      <c r="F129" s="47">
        <v>2360</v>
      </c>
      <c r="G129" s="47">
        <v>80</v>
      </c>
      <c r="H129" s="47">
        <f>SUM(F129:G129)</f>
        <v>2440</v>
      </c>
      <c r="I129" s="49">
        <v>80</v>
      </c>
      <c r="J129" s="48">
        <f>SUM(H129:I129)</f>
        <v>2520</v>
      </c>
      <c r="K129" s="49">
        <v>70</v>
      </c>
      <c r="L129" s="48">
        <f>SUM(J129:K129)</f>
        <v>2590</v>
      </c>
      <c r="M129" s="49">
        <v>80</v>
      </c>
      <c r="N129" s="48">
        <f>SUM(L129:M129)</f>
        <v>2670</v>
      </c>
      <c r="O129" s="49">
        <v>75</v>
      </c>
      <c r="P129" s="48">
        <f>SUM(N129:O129)</f>
        <v>2745</v>
      </c>
      <c r="Q129" s="49">
        <v>65</v>
      </c>
      <c r="R129" s="48">
        <f>SUM(P129:Q129)</f>
        <v>2810</v>
      </c>
      <c r="S129" s="49">
        <v>85</v>
      </c>
      <c r="T129" s="48">
        <v>2895</v>
      </c>
      <c r="U129" s="49">
        <v>70</v>
      </c>
      <c r="V129" s="48">
        <v>2965</v>
      </c>
      <c r="W129" s="49">
        <v>60</v>
      </c>
      <c r="X129" s="48">
        <v>3025</v>
      </c>
      <c r="Y129" s="48">
        <v>75</v>
      </c>
      <c r="Z129" s="47">
        <f>SUM(X129:Y129)</f>
        <v>3100</v>
      </c>
      <c r="AA129" s="48">
        <v>70</v>
      </c>
      <c r="AB129" s="47">
        <f>SUM(Z129:AA129)</f>
        <v>3170</v>
      </c>
      <c r="AC129" s="48">
        <v>0</v>
      </c>
      <c r="AD129" s="47">
        <f t="shared" ref="AD129:AD131" si="48">SUM(AB129:AC129)</f>
        <v>3170</v>
      </c>
      <c r="AE129" s="48">
        <f>VLOOKUP(A:A,'Rangliste ab 9.Rang'!A:R,18,FALSE)</f>
        <v>75</v>
      </c>
      <c r="AF129" s="47">
        <f t="shared" ref="AF129:AF131" si="49">SUM(AD129:AE129)</f>
        <v>3245</v>
      </c>
    </row>
    <row r="130" spans="1:32">
      <c r="A130" s="10">
        <v>192</v>
      </c>
      <c r="B130" s="45" t="s">
        <v>90</v>
      </c>
      <c r="C130" s="46" t="s">
        <v>91</v>
      </c>
      <c r="D130" s="37">
        <v>51</v>
      </c>
      <c r="E130" s="38" t="s">
        <v>12</v>
      </c>
      <c r="F130" s="47">
        <v>1710</v>
      </c>
      <c r="G130" s="47">
        <v>100</v>
      </c>
      <c r="H130" s="47">
        <f>SUM(F130:G130)</f>
        <v>1810</v>
      </c>
      <c r="I130" s="49">
        <v>90</v>
      </c>
      <c r="J130" s="48">
        <f>SUM(H130:I130)</f>
        <v>1900</v>
      </c>
      <c r="K130" s="49">
        <v>95</v>
      </c>
      <c r="L130" s="48">
        <f>SUM(J130:K130)</f>
        <v>1995</v>
      </c>
      <c r="M130" s="49">
        <v>90</v>
      </c>
      <c r="N130" s="48">
        <f>SUM(L130:M130)</f>
        <v>2085</v>
      </c>
      <c r="O130" s="49">
        <v>100</v>
      </c>
      <c r="P130" s="48">
        <f>SUM(N130:O130)</f>
        <v>2185</v>
      </c>
      <c r="Q130" s="49">
        <v>95</v>
      </c>
      <c r="R130" s="48">
        <f>SUM(P130:Q130)</f>
        <v>2280</v>
      </c>
      <c r="S130" s="49">
        <v>100</v>
      </c>
      <c r="T130" s="48">
        <v>2380</v>
      </c>
      <c r="U130" s="49">
        <v>95</v>
      </c>
      <c r="V130" s="48">
        <v>2475</v>
      </c>
      <c r="W130" s="49">
        <v>85</v>
      </c>
      <c r="X130" s="48">
        <v>2560</v>
      </c>
      <c r="Y130" s="48">
        <v>0</v>
      </c>
      <c r="Z130" s="47">
        <f>SUM(X130:Y130)</f>
        <v>2560</v>
      </c>
      <c r="AA130" s="48">
        <v>0</v>
      </c>
      <c r="AB130" s="47">
        <f>SUM(Z130:AA130)</f>
        <v>2560</v>
      </c>
      <c r="AC130" s="48">
        <v>0</v>
      </c>
      <c r="AD130" s="47">
        <f t="shared" si="48"/>
        <v>2560</v>
      </c>
      <c r="AE130" s="48">
        <v>0</v>
      </c>
      <c r="AF130" s="47">
        <f t="shared" si="49"/>
        <v>2560</v>
      </c>
    </row>
    <row r="131" spans="1:32">
      <c r="A131" s="10">
        <v>319</v>
      </c>
      <c r="B131" s="55" t="s">
        <v>404</v>
      </c>
      <c r="C131" s="60" t="s">
        <v>405</v>
      </c>
      <c r="D131" s="37">
        <v>72</v>
      </c>
      <c r="E131" s="38" t="s">
        <v>12</v>
      </c>
      <c r="F131" s="47"/>
      <c r="G131" s="47"/>
      <c r="H131" s="47"/>
      <c r="I131" s="49"/>
      <c r="J131" s="48"/>
      <c r="K131" s="49"/>
      <c r="L131" s="48"/>
      <c r="M131" s="49"/>
      <c r="N131" s="48"/>
      <c r="O131" s="49"/>
      <c r="P131" s="48"/>
      <c r="Q131" s="49"/>
      <c r="R131" s="48"/>
      <c r="S131" s="49"/>
      <c r="T131" s="48">
        <v>0</v>
      </c>
      <c r="U131" s="49">
        <v>55</v>
      </c>
      <c r="V131" s="48">
        <v>55</v>
      </c>
      <c r="W131" s="49">
        <v>70</v>
      </c>
      <c r="X131" s="48">
        <v>125</v>
      </c>
      <c r="Y131" s="48">
        <v>0</v>
      </c>
      <c r="Z131" s="47">
        <f>SUM(X131:Y131)</f>
        <v>125</v>
      </c>
      <c r="AA131" s="48">
        <v>0</v>
      </c>
      <c r="AB131" s="47">
        <f>SUM(Z131:AA131)</f>
        <v>125</v>
      </c>
      <c r="AC131" s="48">
        <v>0</v>
      </c>
      <c r="AD131" s="47">
        <f t="shared" si="48"/>
        <v>125</v>
      </c>
      <c r="AE131" s="48">
        <v>0</v>
      </c>
      <c r="AF131" s="47">
        <f t="shared" si="49"/>
        <v>125</v>
      </c>
    </row>
    <row r="132" spans="1:32">
      <c r="A132" s="10">
        <v>350</v>
      </c>
      <c r="B132" s="55" t="s">
        <v>477</v>
      </c>
      <c r="C132" s="60" t="s">
        <v>130</v>
      </c>
      <c r="D132" s="37">
        <v>89</v>
      </c>
      <c r="E132" s="38" t="s">
        <v>30</v>
      </c>
      <c r="F132" s="47"/>
      <c r="G132" s="47"/>
      <c r="H132" s="47"/>
      <c r="I132" s="49"/>
      <c r="J132" s="48"/>
      <c r="K132" s="49"/>
      <c r="L132" s="48"/>
      <c r="M132" s="49"/>
      <c r="N132" s="48"/>
      <c r="O132" s="49"/>
      <c r="P132" s="48"/>
      <c r="Q132" s="49"/>
      <c r="R132" s="48"/>
      <c r="S132" s="49"/>
      <c r="T132" s="48"/>
      <c r="U132" s="49"/>
      <c r="V132" s="48"/>
      <c r="W132" s="49"/>
      <c r="X132" s="48"/>
      <c r="Y132" s="48"/>
      <c r="Z132" s="47"/>
      <c r="AA132" s="48"/>
      <c r="AB132" s="47"/>
      <c r="AC132" s="48"/>
      <c r="AD132" s="47">
        <v>0</v>
      </c>
      <c r="AE132" s="48">
        <f>VLOOKUP(A:A,'Rangliste ab 9.Rang'!A:R,18,FALSE)</f>
        <v>20</v>
      </c>
      <c r="AF132" s="47">
        <f t="shared" ref="AF132" si="50">SUM(AD132:AE132)</f>
        <v>20</v>
      </c>
    </row>
    <row r="133" spans="1:32">
      <c r="A133" s="10">
        <v>349</v>
      </c>
      <c r="B133" s="55" t="s">
        <v>475</v>
      </c>
      <c r="C133" s="60" t="s">
        <v>476</v>
      </c>
      <c r="D133" s="37">
        <v>99</v>
      </c>
      <c r="E133" s="38" t="s">
        <v>43</v>
      </c>
      <c r="F133" s="47"/>
      <c r="G133" s="47"/>
      <c r="H133" s="47"/>
      <c r="I133" s="49"/>
      <c r="J133" s="48"/>
      <c r="K133" s="49"/>
      <c r="L133" s="48"/>
      <c r="M133" s="49"/>
      <c r="N133" s="48"/>
      <c r="O133" s="49"/>
      <c r="P133" s="48"/>
      <c r="Q133" s="49"/>
      <c r="R133" s="48"/>
      <c r="S133" s="49"/>
      <c r="T133" s="48"/>
      <c r="U133" s="49"/>
      <c r="V133" s="48"/>
      <c r="W133" s="49"/>
      <c r="X133" s="48"/>
      <c r="Y133" s="48"/>
      <c r="Z133" s="47"/>
      <c r="AA133" s="48"/>
      <c r="AB133" s="47"/>
      <c r="AC133" s="48"/>
      <c r="AD133" s="47">
        <v>0</v>
      </c>
      <c r="AE133" s="48">
        <f>VLOOKUP(A:A,'Rangliste ab 9.Rang'!A:R,18,FALSE)</f>
        <v>95</v>
      </c>
      <c r="AF133" s="47">
        <f t="shared" ref="AF133" si="51">SUM(AD133:AE133)</f>
        <v>95</v>
      </c>
    </row>
    <row r="134" spans="1:32">
      <c r="B134" s="50"/>
      <c r="C134" s="44"/>
      <c r="D134" s="41"/>
      <c r="E134" s="42"/>
      <c r="F134" s="53"/>
      <c r="G134" s="51"/>
      <c r="H134" s="53"/>
      <c r="I134" s="54"/>
      <c r="J134" s="52"/>
      <c r="K134" s="54"/>
      <c r="L134" s="52"/>
      <c r="M134" s="54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</row>
    <row r="135" spans="1:32" ht="15.75">
      <c r="B135" s="9" t="s">
        <v>296</v>
      </c>
      <c r="C135" s="31"/>
      <c r="D135" s="32"/>
      <c r="E135" s="33"/>
      <c r="F135" s="53"/>
      <c r="G135" s="51"/>
      <c r="H135" s="53"/>
      <c r="I135" s="54"/>
      <c r="J135" s="52"/>
      <c r="K135" s="54"/>
      <c r="L135" s="52"/>
      <c r="M135" s="54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</row>
    <row r="136" spans="1:32">
      <c r="A136" s="10">
        <v>198</v>
      </c>
      <c r="B136" s="45" t="s">
        <v>17</v>
      </c>
      <c r="C136" s="60" t="s">
        <v>473</v>
      </c>
      <c r="D136" s="37">
        <v>82</v>
      </c>
      <c r="E136" s="38" t="s">
        <v>12</v>
      </c>
      <c r="F136" s="47">
        <v>510</v>
      </c>
      <c r="G136" s="47">
        <v>90</v>
      </c>
      <c r="H136" s="47">
        <f>SUM(F136:G136)</f>
        <v>600</v>
      </c>
      <c r="I136" s="49">
        <v>95</v>
      </c>
      <c r="J136" s="48">
        <f>SUM(H136:I136)</f>
        <v>695</v>
      </c>
      <c r="K136" s="49">
        <v>95</v>
      </c>
      <c r="L136" s="48">
        <f t="shared" ref="L136:L141" si="52">SUM(J136:K136)</f>
        <v>790</v>
      </c>
      <c r="M136" s="49">
        <v>100</v>
      </c>
      <c r="N136" s="48">
        <f t="shared" ref="N136:N141" si="53">SUM(L136:M136)</f>
        <v>890</v>
      </c>
      <c r="O136" s="49">
        <v>100</v>
      </c>
      <c r="P136" s="48">
        <f t="shared" ref="P136:P141" si="54">SUM(N136:O136)</f>
        <v>990</v>
      </c>
      <c r="Q136" s="49">
        <v>95</v>
      </c>
      <c r="R136" s="48">
        <f t="shared" ref="R136:R141" si="55">SUM(P136:Q136)</f>
        <v>1085</v>
      </c>
      <c r="S136" s="49">
        <v>100</v>
      </c>
      <c r="T136" s="48">
        <v>1185</v>
      </c>
      <c r="U136" s="49">
        <v>100</v>
      </c>
      <c r="V136" s="48">
        <v>1285</v>
      </c>
      <c r="W136" s="49">
        <v>0</v>
      </c>
      <c r="X136" s="48">
        <v>1285</v>
      </c>
      <c r="Y136" s="48">
        <v>100</v>
      </c>
      <c r="Z136" s="47">
        <f t="shared" ref="Z136:Z141" si="56">SUM(X136:Y136)</f>
        <v>1385</v>
      </c>
      <c r="AA136" s="48">
        <v>95</v>
      </c>
      <c r="AB136" s="47">
        <f t="shared" ref="AB136:AB141" si="57">SUM(Z136:AA136)</f>
        <v>1480</v>
      </c>
      <c r="AC136" s="48">
        <v>0</v>
      </c>
      <c r="AD136" s="47">
        <f t="shared" ref="AD136:AD143" si="58">SUM(AB136:AC136)</f>
        <v>1480</v>
      </c>
      <c r="AE136" s="48">
        <f>VLOOKUP(A:A,'Rangliste ab 9.Rang'!A:R,18,FALSE)</f>
        <v>90</v>
      </c>
      <c r="AF136" s="47">
        <f t="shared" ref="AF136:AF143" si="59">SUM(AD136:AE136)</f>
        <v>1570</v>
      </c>
    </row>
    <row r="137" spans="1:32">
      <c r="A137" s="10">
        <v>200</v>
      </c>
      <c r="B137" s="45" t="s">
        <v>94</v>
      </c>
      <c r="C137" s="60" t="s">
        <v>474</v>
      </c>
      <c r="D137" s="37">
        <v>85</v>
      </c>
      <c r="E137" s="38" t="s">
        <v>12</v>
      </c>
      <c r="F137" s="47">
        <v>310</v>
      </c>
      <c r="G137" s="47">
        <v>95</v>
      </c>
      <c r="H137" s="47">
        <f>SUM(F137:G137)</f>
        <v>405</v>
      </c>
      <c r="I137" s="49">
        <v>80</v>
      </c>
      <c r="J137" s="48">
        <f>SUM(H137:I137)</f>
        <v>485</v>
      </c>
      <c r="K137" s="49">
        <v>100</v>
      </c>
      <c r="L137" s="48">
        <f t="shared" si="52"/>
        <v>585</v>
      </c>
      <c r="M137" s="49">
        <v>100</v>
      </c>
      <c r="N137" s="48">
        <f t="shared" si="53"/>
        <v>685</v>
      </c>
      <c r="O137" s="49">
        <v>80</v>
      </c>
      <c r="P137" s="48">
        <f t="shared" si="54"/>
        <v>765</v>
      </c>
      <c r="Q137" s="49">
        <v>0</v>
      </c>
      <c r="R137" s="48">
        <f t="shared" si="55"/>
        <v>765</v>
      </c>
      <c r="S137" s="49">
        <v>0</v>
      </c>
      <c r="T137" s="48">
        <v>765</v>
      </c>
      <c r="U137" s="49">
        <v>0</v>
      </c>
      <c r="V137" s="48">
        <v>765</v>
      </c>
      <c r="W137" s="49">
        <v>0</v>
      </c>
      <c r="X137" s="48">
        <v>765</v>
      </c>
      <c r="Y137" s="48">
        <v>95</v>
      </c>
      <c r="Z137" s="47">
        <f t="shared" si="56"/>
        <v>860</v>
      </c>
      <c r="AA137" s="48">
        <v>0</v>
      </c>
      <c r="AB137" s="47">
        <f t="shared" si="57"/>
        <v>860</v>
      </c>
      <c r="AC137" s="48">
        <v>0</v>
      </c>
      <c r="AD137" s="47">
        <f t="shared" si="58"/>
        <v>860</v>
      </c>
      <c r="AE137" s="48">
        <f>VLOOKUP(A:A,'Rangliste ab 9.Rang'!A:R,18,FALSE)</f>
        <v>90</v>
      </c>
      <c r="AF137" s="47">
        <f t="shared" si="59"/>
        <v>950</v>
      </c>
    </row>
    <row r="138" spans="1:32">
      <c r="A138" s="10">
        <v>201</v>
      </c>
      <c r="B138" s="45" t="s">
        <v>297</v>
      </c>
      <c r="C138" s="46" t="s">
        <v>298</v>
      </c>
      <c r="D138" s="37">
        <v>60</v>
      </c>
      <c r="E138" s="38" t="s">
        <v>7</v>
      </c>
      <c r="F138" s="47">
        <v>1325</v>
      </c>
      <c r="G138" s="47">
        <v>85</v>
      </c>
      <c r="H138" s="47">
        <f>SUM(F138:G138)</f>
        <v>1410</v>
      </c>
      <c r="I138" s="49"/>
      <c r="J138" s="48">
        <f>SUM(H138:I138)</f>
        <v>1410</v>
      </c>
      <c r="K138" s="49"/>
      <c r="L138" s="48">
        <f t="shared" si="52"/>
        <v>1410</v>
      </c>
      <c r="M138" s="49"/>
      <c r="N138" s="48">
        <f t="shared" si="53"/>
        <v>1410</v>
      </c>
      <c r="O138" s="49">
        <v>0</v>
      </c>
      <c r="P138" s="48">
        <f t="shared" si="54"/>
        <v>1410</v>
      </c>
      <c r="Q138" s="49">
        <v>0</v>
      </c>
      <c r="R138" s="48">
        <f t="shared" si="55"/>
        <v>1410</v>
      </c>
      <c r="S138" s="49">
        <v>0</v>
      </c>
      <c r="T138" s="48">
        <v>1410</v>
      </c>
      <c r="U138" s="49">
        <v>75</v>
      </c>
      <c r="V138" s="48">
        <v>1485</v>
      </c>
      <c r="W138" s="49">
        <v>95</v>
      </c>
      <c r="X138" s="48">
        <v>1580</v>
      </c>
      <c r="Y138" s="48">
        <v>70</v>
      </c>
      <c r="Z138" s="47">
        <f t="shared" si="56"/>
        <v>1650</v>
      </c>
      <c r="AA138" s="48">
        <v>90</v>
      </c>
      <c r="AB138" s="47">
        <f t="shared" si="57"/>
        <v>1740</v>
      </c>
      <c r="AC138" s="48">
        <v>85</v>
      </c>
      <c r="AD138" s="47">
        <f t="shared" si="58"/>
        <v>1825</v>
      </c>
      <c r="AE138" s="48">
        <v>0</v>
      </c>
      <c r="AF138" s="47">
        <f t="shared" si="59"/>
        <v>1825</v>
      </c>
    </row>
    <row r="139" spans="1:32">
      <c r="A139" s="10">
        <v>202</v>
      </c>
      <c r="B139" s="45" t="s">
        <v>195</v>
      </c>
      <c r="C139" s="46" t="s">
        <v>196</v>
      </c>
      <c r="D139" s="37">
        <v>47</v>
      </c>
      <c r="E139" s="38" t="s">
        <v>12</v>
      </c>
      <c r="F139" s="47">
        <v>1975</v>
      </c>
      <c r="G139" s="47">
        <v>65</v>
      </c>
      <c r="H139" s="47">
        <f>SUM(F139:G139)</f>
        <v>2040</v>
      </c>
      <c r="I139" s="49">
        <v>75</v>
      </c>
      <c r="J139" s="48">
        <f>SUM(H139:I139)</f>
        <v>2115</v>
      </c>
      <c r="K139" s="49">
        <v>90</v>
      </c>
      <c r="L139" s="48">
        <f t="shared" si="52"/>
        <v>2205</v>
      </c>
      <c r="M139" s="49">
        <v>65</v>
      </c>
      <c r="N139" s="48">
        <f t="shared" si="53"/>
        <v>2270</v>
      </c>
      <c r="O139" s="49">
        <v>75</v>
      </c>
      <c r="P139" s="48">
        <f t="shared" si="54"/>
        <v>2345</v>
      </c>
      <c r="Q139" s="49">
        <v>50</v>
      </c>
      <c r="R139" s="48">
        <f t="shared" si="55"/>
        <v>2395</v>
      </c>
      <c r="S139" s="49">
        <v>70</v>
      </c>
      <c r="T139" s="48">
        <v>2465</v>
      </c>
      <c r="U139" s="49">
        <v>60</v>
      </c>
      <c r="V139" s="48">
        <v>2525</v>
      </c>
      <c r="W139" s="49">
        <v>0</v>
      </c>
      <c r="X139" s="48">
        <v>2525</v>
      </c>
      <c r="Y139" s="48">
        <v>0</v>
      </c>
      <c r="Z139" s="47">
        <f t="shared" si="56"/>
        <v>2525</v>
      </c>
      <c r="AA139" s="48">
        <v>0</v>
      </c>
      <c r="AB139" s="47">
        <f t="shared" si="57"/>
        <v>2525</v>
      </c>
      <c r="AC139" s="48">
        <v>0</v>
      </c>
      <c r="AD139" s="47">
        <f t="shared" si="58"/>
        <v>2525</v>
      </c>
      <c r="AE139" s="48">
        <v>0</v>
      </c>
      <c r="AF139" s="47">
        <f t="shared" si="59"/>
        <v>2525</v>
      </c>
    </row>
    <row r="140" spans="1:32">
      <c r="A140" s="10">
        <v>205</v>
      </c>
      <c r="B140" s="45" t="s">
        <v>126</v>
      </c>
      <c r="C140" s="46" t="s">
        <v>416</v>
      </c>
      <c r="D140" s="37">
        <v>69</v>
      </c>
      <c r="E140" s="38" t="s">
        <v>43</v>
      </c>
      <c r="F140" s="47">
        <v>440</v>
      </c>
      <c r="G140" s="47"/>
      <c r="H140" s="47">
        <f>SUM(F140:G140)</f>
        <v>440</v>
      </c>
      <c r="I140" s="49">
        <v>80</v>
      </c>
      <c r="J140" s="48">
        <f>SUM(H140:I140)</f>
        <v>520</v>
      </c>
      <c r="K140" s="49">
        <v>70</v>
      </c>
      <c r="L140" s="48">
        <f t="shared" si="52"/>
        <v>590</v>
      </c>
      <c r="M140" s="49">
        <v>70</v>
      </c>
      <c r="N140" s="48">
        <f t="shared" si="53"/>
        <v>660</v>
      </c>
      <c r="O140" s="49">
        <v>80</v>
      </c>
      <c r="P140" s="48">
        <f t="shared" si="54"/>
        <v>740</v>
      </c>
      <c r="Q140" s="49">
        <v>0</v>
      </c>
      <c r="R140" s="48">
        <f t="shared" si="55"/>
        <v>740</v>
      </c>
      <c r="S140" s="49">
        <v>75</v>
      </c>
      <c r="T140" s="48">
        <v>815</v>
      </c>
      <c r="U140" s="49">
        <v>85</v>
      </c>
      <c r="V140" s="48">
        <v>900</v>
      </c>
      <c r="W140" s="49">
        <v>85</v>
      </c>
      <c r="X140" s="48">
        <v>985</v>
      </c>
      <c r="Y140" s="48">
        <v>95</v>
      </c>
      <c r="Z140" s="47">
        <f t="shared" si="56"/>
        <v>1080</v>
      </c>
      <c r="AA140" s="48">
        <v>85</v>
      </c>
      <c r="AB140" s="47">
        <f t="shared" si="57"/>
        <v>1165</v>
      </c>
      <c r="AC140" s="48">
        <v>85</v>
      </c>
      <c r="AD140" s="47">
        <f t="shared" si="58"/>
        <v>1250</v>
      </c>
      <c r="AE140" s="48">
        <f>VLOOKUP(A:A,'Rangliste ab 9.Rang'!A:R,18,FALSE)</f>
        <v>80</v>
      </c>
      <c r="AF140" s="47">
        <f t="shared" si="59"/>
        <v>1330</v>
      </c>
    </row>
    <row r="141" spans="1:32">
      <c r="A141" s="10">
        <v>207</v>
      </c>
      <c r="B141" s="45" t="s">
        <v>148</v>
      </c>
      <c r="C141" s="46" t="s">
        <v>85</v>
      </c>
      <c r="D141" s="37">
        <v>45</v>
      </c>
      <c r="E141" s="38" t="s">
        <v>12</v>
      </c>
      <c r="F141" s="47"/>
      <c r="G141" s="47"/>
      <c r="H141" s="47"/>
      <c r="I141" s="49"/>
      <c r="J141" s="48">
        <v>305</v>
      </c>
      <c r="K141" s="49">
        <v>90</v>
      </c>
      <c r="L141" s="48">
        <f t="shared" si="52"/>
        <v>395</v>
      </c>
      <c r="M141" s="49">
        <v>70</v>
      </c>
      <c r="N141" s="48">
        <f t="shared" si="53"/>
        <v>465</v>
      </c>
      <c r="O141" s="49">
        <v>0</v>
      </c>
      <c r="P141" s="48">
        <f t="shared" si="54"/>
        <v>465</v>
      </c>
      <c r="Q141" s="49">
        <v>0</v>
      </c>
      <c r="R141" s="48">
        <f t="shared" si="55"/>
        <v>465</v>
      </c>
      <c r="S141" s="49">
        <v>0</v>
      </c>
      <c r="T141" s="48">
        <v>465</v>
      </c>
      <c r="U141" s="49">
        <v>0</v>
      </c>
      <c r="V141" s="48">
        <v>465</v>
      </c>
      <c r="W141" s="49">
        <v>70</v>
      </c>
      <c r="X141" s="48">
        <v>535</v>
      </c>
      <c r="Y141" s="48">
        <v>50</v>
      </c>
      <c r="Z141" s="47">
        <f t="shared" si="56"/>
        <v>585</v>
      </c>
      <c r="AA141" s="48">
        <v>0</v>
      </c>
      <c r="AB141" s="47">
        <f t="shared" si="57"/>
        <v>585</v>
      </c>
      <c r="AC141" s="48">
        <v>0</v>
      </c>
      <c r="AD141" s="47">
        <f t="shared" si="58"/>
        <v>585</v>
      </c>
      <c r="AE141" s="48">
        <v>0</v>
      </c>
      <c r="AF141" s="47">
        <f t="shared" si="59"/>
        <v>585</v>
      </c>
    </row>
    <row r="142" spans="1:32">
      <c r="A142" s="10">
        <v>348</v>
      </c>
      <c r="B142" s="55" t="s">
        <v>460</v>
      </c>
      <c r="C142" s="60" t="s">
        <v>461</v>
      </c>
      <c r="D142" s="37">
        <v>67</v>
      </c>
      <c r="E142" s="38" t="s">
        <v>43</v>
      </c>
      <c r="F142" s="47"/>
      <c r="G142" s="47"/>
      <c r="H142" s="47"/>
      <c r="I142" s="49"/>
      <c r="J142" s="48"/>
      <c r="K142" s="49"/>
      <c r="L142" s="48"/>
      <c r="M142" s="49"/>
      <c r="N142" s="48"/>
      <c r="O142" s="49"/>
      <c r="P142" s="48"/>
      <c r="Q142" s="49"/>
      <c r="R142" s="48"/>
      <c r="S142" s="49"/>
      <c r="T142" s="48"/>
      <c r="U142" s="49"/>
      <c r="V142" s="48"/>
      <c r="W142" s="49"/>
      <c r="X142" s="48"/>
      <c r="Y142" s="48"/>
      <c r="Z142" s="47"/>
      <c r="AA142" s="48"/>
      <c r="AB142" s="47">
        <v>0</v>
      </c>
      <c r="AC142" s="48">
        <v>85</v>
      </c>
      <c r="AD142" s="47">
        <f t="shared" si="58"/>
        <v>85</v>
      </c>
      <c r="AE142" s="48">
        <f>VLOOKUP(A:A,'Rangliste ab 9.Rang'!A:R,18,FALSE)</f>
        <v>80</v>
      </c>
      <c r="AF142" s="47">
        <f t="shared" si="59"/>
        <v>165</v>
      </c>
    </row>
    <row r="143" spans="1:32">
      <c r="A143" s="10">
        <v>298</v>
      </c>
      <c r="B143" s="45" t="s">
        <v>371</v>
      </c>
      <c r="C143" s="60" t="s">
        <v>50</v>
      </c>
      <c r="D143" s="37">
        <v>82</v>
      </c>
      <c r="E143" s="38" t="s">
        <v>43</v>
      </c>
      <c r="F143" s="47"/>
      <c r="G143" s="47"/>
      <c r="H143" s="47"/>
      <c r="I143" s="49"/>
      <c r="J143" s="48"/>
      <c r="K143" s="49"/>
      <c r="L143" s="48"/>
      <c r="M143" s="49"/>
      <c r="N143" s="48"/>
      <c r="O143" s="49"/>
      <c r="P143" s="48"/>
      <c r="Q143" s="49">
        <v>55</v>
      </c>
      <c r="R143" s="48">
        <f>SUM(P143:Q143)</f>
        <v>55</v>
      </c>
      <c r="S143" s="49">
        <v>80</v>
      </c>
      <c r="T143" s="48">
        <v>135</v>
      </c>
      <c r="U143" s="49">
        <v>70</v>
      </c>
      <c r="V143" s="48">
        <v>205</v>
      </c>
      <c r="W143" s="49">
        <v>85</v>
      </c>
      <c r="X143" s="48">
        <v>290</v>
      </c>
      <c r="Y143" s="48">
        <v>70</v>
      </c>
      <c r="Z143" s="47">
        <f>SUM(X143:Y143)</f>
        <v>360</v>
      </c>
      <c r="AA143" s="48">
        <v>70</v>
      </c>
      <c r="AB143" s="47">
        <f>SUM(Z143:AA143)</f>
        <v>430</v>
      </c>
      <c r="AC143" s="48">
        <v>70</v>
      </c>
      <c r="AD143" s="47">
        <f t="shared" si="58"/>
        <v>500</v>
      </c>
      <c r="AE143" s="48">
        <f>VLOOKUP(A:A,'Rangliste ab 9.Rang'!A:R,18,FALSE)</f>
        <v>80</v>
      </c>
      <c r="AF143" s="47">
        <f t="shared" si="59"/>
        <v>580</v>
      </c>
    </row>
    <row r="144" spans="1:32">
      <c r="B144" s="50"/>
      <c r="C144" s="44"/>
      <c r="D144" s="41"/>
      <c r="E144" s="42"/>
      <c r="F144" s="53"/>
      <c r="G144" s="51"/>
      <c r="H144" s="53"/>
      <c r="I144" s="54"/>
      <c r="J144" s="52"/>
      <c r="K144" s="54"/>
      <c r="L144" s="52"/>
      <c r="M144" s="54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</row>
    <row r="145" spans="1:32" ht="15.75">
      <c r="B145" s="9" t="s">
        <v>299</v>
      </c>
      <c r="C145" s="31"/>
      <c r="D145" s="32"/>
      <c r="E145" s="33"/>
      <c r="F145" s="53"/>
      <c r="G145" s="51"/>
      <c r="H145" s="53"/>
      <c r="I145" s="54"/>
      <c r="J145" s="52"/>
      <c r="K145" s="54"/>
      <c r="L145" s="52"/>
      <c r="M145" s="54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</row>
    <row r="146" spans="1:32">
      <c r="A146" s="10">
        <v>334</v>
      </c>
      <c r="B146" s="55" t="s">
        <v>433</v>
      </c>
      <c r="C146" s="60" t="s">
        <v>434</v>
      </c>
      <c r="D146" s="37">
        <v>97</v>
      </c>
      <c r="E146" s="38" t="s">
        <v>12</v>
      </c>
      <c r="F146" s="47"/>
      <c r="G146" s="47"/>
      <c r="H146" s="47"/>
      <c r="I146" s="49"/>
      <c r="J146" s="48"/>
      <c r="K146" s="49"/>
      <c r="L146" s="48"/>
      <c r="M146" s="49"/>
      <c r="N146" s="48"/>
      <c r="O146" s="49"/>
      <c r="P146" s="48"/>
      <c r="Q146" s="49"/>
      <c r="R146" s="48"/>
      <c r="S146" s="49"/>
      <c r="T146" s="48"/>
      <c r="U146" s="49"/>
      <c r="V146" s="48"/>
      <c r="W146" s="49"/>
      <c r="X146" s="48"/>
      <c r="Y146" s="48">
        <v>65</v>
      </c>
      <c r="Z146" s="47">
        <f>SUM(X146:Y146)</f>
        <v>65</v>
      </c>
      <c r="AA146" s="48">
        <v>70</v>
      </c>
      <c r="AB146" s="47">
        <f>SUM(Z146:AA146)</f>
        <v>135</v>
      </c>
      <c r="AC146" s="48">
        <v>0</v>
      </c>
      <c r="AD146" s="47">
        <f t="shared" ref="AD146:AD148" si="60">SUM(AB146:AC146)</f>
        <v>135</v>
      </c>
      <c r="AE146" s="48">
        <v>0</v>
      </c>
      <c r="AF146" s="47">
        <f t="shared" ref="AF146:AF148" si="61">SUM(AD146:AE146)</f>
        <v>135</v>
      </c>
    </row>
    <row r="147" spans="1:32">
      <c r="A147" s="10">
        <v>321</v>
      </c>
      <c r="B147" s="55" t="s">
        <v>407</v>
      </c>
      <c r="C147" s="60" t="s">
        <v>411</v>
      </c>
      <c r="D147" s="37">
        <v>71</v>
      </c>
      <c r="E147" s="38" t="s">
        <v>43</v>
      </c>
      <c r="F147" s="47"/>
      <c r="G147" s="47"/>
      <c r="H147" s="47"/>
      <c r="I147" s="49"/>
      <c r="J147" s="48"/>
      <c r="K147" s="49"/>
      <c r="L147" s="48"/>
      <c r="M147" s="49"/>
      <c r="N147" s="48"/>
      <c r="O147" s="49"/>
      <c r="P147" s="48"/>
      <c r="Q147" s="49"/>
      <c r="R147" s="48"/>
      <c r="S147" s="49"/>
      <c r="T147" s="48">
        <v>0</v>
      </c>
      <c r="U147" s="49">
        <v>50</v>
      </c>
      <c r="V147" s="48">
        <v>50</v>
      </c>
      <c r="W147" s="49">
        <v>0</v>
      </c>
      <c r="X147" s="48">
        <v>50</v>
      </c>
      <c r="Y147" s="48">
        <v>0</v>
      </c>
      <c r="Z147" s="47">
        <f>SUM(X147:Y147)</f>
        <v>50</v>
      </c>
      <c r="AA147" s="48">
        <v>0</v>
      </c>
      <c r="AB147" s="47">
        <f>SUM(Z147:AA147)</f>
        <v>50</v>
      </c>
      <c r="AC147" s="48">
        <v>0</v>
      </c>
      <c r="AD147" s="47">
        <f t="shared" si="60"/>
        <v>50</v>
      </c>
      <c r="AE147" s="48">
        <v>0</v>
      </c>
      <c r="AF147" s="47">
        <f t="shared" si="61"/>
        <v>50</v>
      </c>
    </row>
    <row r="148" spans="1:32">
      <c r="A148" s="10">
        <v>218</v>
      </c>
      <c r="B148" s="45" t="s">
        <v>81</v>
      </c>
      <c r="C148" s="46" t="s">
        <v>82</v>
      </c>
      <c r="D148" s="37">
        <v>59</v>
      </c>
      <c r="E148" s="38" t="s">
        <v>12</v>
      </c>
      <c r="F148" s="47">
        <v>725</v>
      </c>
      <c r="G148" s="47">
        <v>30</v>
      </c>
      <c r="H148" s="47">
        <f>SUM(F148:G148)</f>
        <v>755</v>
      </c>
      <c r="I148" s="49">
        <v>35</v>
      </c>
      <c r="J148" s="48">
        <f>SUM(H148:I148)</f>
        <v>790</v>
      </c>
      <c r="K148" s="49">
        <v>40</v>
      </c>
      <c r="L148" s="48">
        <f>SUM(J148:K148)</f>
        <v>830</v>
      </c>
      <c r="M148" s="49">
        <v>25</v>
      </c>
      <c r="N148" s="48">
        <f>SUM(L148:M148)</f>
        <v>855</v>
      </c>
      <c r="O148" s="49">
        <v>35</v>
      </c>
      <c r="P148" s="48">
        <f>SUM(N148:O148)</f>
        <v>890</v>
      </c>
      <c r="Q148" s="49">
        <v>20</v>
      </c>
      <c r="R148" s="48">
        <f>SUM(P148:Q148)</f>
        <v>910</v>
      </c>
      <c r="S148" s="49">
        <v>35</v>
      </c>
      <c r="T148" s="48">
        <v>945</v>
      </c>
      <c r="U148" s="49">
        <v>30</v>
      </c>
      <c r="V148" s="48">
        <v>975</v>
      </c>
      <c r="W148" s="49">
        <v>20</v>
      </c>
      <c r="X148" s="48">
        <v>995</v>
      </c>
      <c r="Y148" s="48">
        <v>0</v>
      </c>
      <c r="Z148" s="47">
        <f>SUM(X148:Y148)</f>
        <v>995</v>
      </c>
      <c r="AA148" s="48">
        <v>0</v>
      </c>
      <c r="AB148" s="47">
        <f>SUM(Z148:AA148)</f>
        <v>995</v>
      </c>
      <c r="AC148" s="48">
        <v>0</v>
      </c>
      <c r="AD148" s="47">
        <f t="shared" si="60"/>
        <v>995</v>
      </c>
      <c r="AE148" s="48">
        <v>0</v>
      </c>
      <c r="AF148" s="47">
        <f t="shared" si="61"/>
        <v>995</v>
      </c>
    </row>
    <row r="149" spans="1:32">
      <c r="B149" s="50"/>
      <c r="C149" s="44"/>
      <c r="D149" s="41"/>
      <c r="E149" s="42"/>
      <c r="F149" s="53"/>
      <c r="G149" s="51"/>
      <c r="H149" s="53"/>
      <c r="I149" s="54"/>
      <c r="J149" s="52"/>
      <c r="K149" s="54"/>
      <c r="L149" s="52"/>
      <c r="M149" s="54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</row>
    <row r="150" spans="1:32" ht="15.75">
      <c r="B150" s="9" t="s">
        <v>308</v>
      </c>
      <c r="C150" s="31"/>
      <c r="D150" s="32"/>
      <c r="E150" s="33"/>
      <c r="F150" s="53"/>
      <c r="G150" s="51"/>
      <c r="H150" s="53"/>
      <c r="I150" s="54"/>
      <c r="J150" s="52"/>
      <c r="K150" s="54"/>
      <c r="L150" s="52"/>
      <c r="M150" s="54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</row>
    <row r="151" spans="1:32">
      <c r="A151" s="10">
        <v>311</v>
      </c>
      <c r="B151" s="55" t="s">
        <v>393</v>
      </c>
      <c r="C151" s="60" t="s">
        <v>127</v>
      </c>
      <c r="D151" s="37">
        <v>62</v>
      </c>
      <c r="E151" s="38" t="s">
        <v>43</v>
      </c>
      <c r="F151" s="47"/>
      <c r="G151" s="47"/>
      <c r="H151" s="47"/>
      <c r="I151" s="49"/>
      <c r="J151" s="48"/>
      <c r="K151" s="49"/>
      <c r="L151" s="48"/>
      <c r="M151" s="49"/>
      <c r="N151" s="48"/>
      <c r="O151" s="49"/>
      <c r="P151" s="48"/>
      <c r="Q151" s="49"/>
      <c r="R151" s="48">
        <v>0</v>
      </c>
      <c r="S151" s="49">
        <v>75</v>
      </c>
      <c r="T151" s="48">
        <v>75</v>
      </c>
      <c r="U151" s="49">
        <v>70</v>
      </c>
      <c r="V151" s="48">
        <v>145</v>
      </c>
      <c r="W151" s="49">
        <v>70</v>
      </c>
      <c r="X151" s="48">
        <v>215</v>
      </c>
      <c r="Y151" s="48">
        <v>0</v>
      </c>
      <c r="Z151" s="47">
        <f>SUM(X151:Y151)</f>
        <v>215</v>
      </c>
      <c r="AA151" s="48">
        <v>0</v>
      </c>
      <c r="AB151" s="47">
        <f>SUM(Z151:AA151)</f>
        <v>215</v>
      </c>
      <c r="AC151" s="48">
        <v>0</v>
      </c>
      <c r="AD151" s="47">
        <f t="shared" ref="AD151" si="62">SUM(AB151:AC151)</f>
        <v>215</v>
      </c>
      <c r="AE151" s="48">
        <v>0</v>
      </c>
      <c r="AF151" s="47">
        <f t="shared" ref="AF151" si="63">SUM(AD151:AE151)</f>
        <v>215</v>
      </c>
    </row>
    <row r="152" spans="1:32">
      <c r="B152" s="50"/>
      <c r="C152" s="44"/>
      <c r="D152" s="41"/>
      <c r="E152" s="42"/>
      <c r="F152" s="53"/>
      <c r="G152" s="51"/>
      <c r="H152" s="53"/>
      <c r="I152" s="54"/>
      <c r="J152" s="52"/>
      <c r="K152" s="54"/>
      <c r="L152" s="52"/>
      <c r="M152" s="54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</row>
    <row r="153" spans="1:32" ht="15.75">
      <c r="B153" s="9" t="s">
        <v>315</v>
      </c>
      <c r="C153" s="31"/>
      <c r="D153" s="32"/>
      <c r="E153" s="33"/>
      <c r="F153" s="53"/>
      <c r="G153" s="51"/>
      <c r="H153" s="53"/>
      <c r="I153" s="54"/>
      <c r="J153" s="52"/>
      <c r="K153" s="54"/>
      <c r="L153" s="52"/>
      <c r="M153" s="54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</row>
    <row r="154" spans="1:32" ht="15.75">
      <c r="B154" s="9"/>
      <c r="C154" s="31"/>
      <c r="D154" s="32"/>
      <c r="E154" s="33"/>
      <c r="F154" s="53"/>
      <c r="G154" s="51"/>
      <c r="H154" s="53"/>
      <c r="I154" s="54"/>
      <c r="J154" s="52"/>
      <c r="K154" s="54"/>
      <c r="L154" s="52"/>
      <c r="M154" s="54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</row>
    <row r="155" spans="1:32" ht="15.75">
      <c r="B155" s="9" t="s">
        <v>316</v>
      </c>
      <c r="C155" s="31"/>
      <c r="D155" s="32"/>
      <c r="E155" s="33"/>
      <c r="F155" s="53"/>
      <c r="G155" s="51"/>
      <c r="H155" s="53"/>
      <c r="I155" s="54"/>
      <c r="J155" s="52"/>
      <c r="K155" s="54"/>
      <c r="L155" s="52"/>
      <c r="M155" s="54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</row>
    <row r="156" spans="1:32">
      <c r="A156" s="10">
        <v>235</v>
      </c>
      <c r="B156" s="45" t="s">
        <v>25</v>
      </c>
      <c r="C156" s="46" t="s">
        <v>26</v>
      </c>
      <c r="D156" s="37">
        <v>44</v>
      </c>
      <c r="E156" s="38" t="s">
        <v>12</v>
      </c>
      <c r="F156" s="47">
        <v>300</v>
      </c>
      <c r="G156" s="47">
        <v>95</v>
      </c>
      <c r="H156" s="47">
        <f>SUM(F156:G156)</f>
        <v>395</v>
      </c>
      <c r="I156" s="49">
        <v>90</v>
      </c>
      <c r="J156" s="48">
        <f>SUM(H156:I156)</f>
        <v>485</v>
      </c>
      <c r="K156" s="49">
        <v>90</v>
      </c>
      <c r="L156" s="48">
        <f>SUM(J156:K156)</f>
        <v>575</v>
      </c>
      <c r="M156" s="49">
        <v>100</v>
      </c>
      <c r="N156" s="48">
        <f>SUM(L156:M156)</f>
        <v>675</v>
      </c>
      <c r="O156" s="49">
        <v>100</v>
      </c>
      <c r="P156" s="48">
        <f>SUM(N156:O156)</f>
        <v>775</v>
      </c>
      <c r="Q156" s="49">
        <v>100</v>
      </c>
      <c r="R156" s="48">
        <f>SUM(P156:Q156)</f>
        <v>875</v>
      </c>
      <c r="S156" s="49">
        <v>100</v>
      </c>
      <c r="T156" s="48">
        <v>975</v>
      </c>
      <c r="U156" s="49">
        <v>90</v>
      </c>
      <c r="V156" s="48">
        <v>1065</v>
      </c>
      <c r="W156" s="49">
        <v>0</v>
      </c>
      <c r="X156" s="48">
        <v>1065</v>
      </c>
      <c r="Y156" s="48">
        <v>85</v>
      </c>
      <c r="Z156" s="47">
        <f>SUM(X156:Y156)</f>
        <v>1150</v>
      </c>
      <c r="AA156" s="48">
        <v>0</v>
      </c>
      <c r="AB156" s="47">
        <f>SUM(Z156:AA156)</f>
        <v>1150</v>
      </c>
      <c r="AC156" s="48">
        <v>0</v>
      </c>
      <c r="AD156" s="47">
        <f t="shared" ref="AD156:AD157" si="64">SUM(AB156:AC156)</f>
        <v>1150</v>
      </c>
      <c r="AE156" s="48">
        <v>0</v>
      </c>
      <c r="AF156" s="47">
        <f t="shared" ref="AF156:AF157" si="65">SUM(AD156:AE156)</f>
        <v>1150</v>
      </c>
    </row>
    <row r="157" spans="1:32">
      <c r="A157" s="10">
        <v>236</v>
      </c>
      <c r="B157" s="45" t="s">
        <v>317</v>
      </c>
      <c r="C157" s="46" t="s">
        <v>318</v>
      </c>
      <c r="D157" s="37">
        <v>72</v>
      </c>
      <c r="E157" s="38" t="s">
        <v>7</v>
      </c>
      <c r="F157" s="47"/>
      <c r="G157" s="47"/>
      <c r="H157" s="47"/>
      <c r="I157" s="49"/>
      <c r="J157" s="48"/>
      <c r="K157" s="49">
        <v>60</v>
      </c>
      <c r="L157" s="48">
        <f>SUM(J157:K157)</f>
        <v>60</v>
      </c>
      <c r="M157" s="49"/>
      <c r="N157" s="48">
        <f>SUM(L157:M157)</f>
        <v>60</v>
      </c>
      <c r="O157" s="49">
        <v>0</v>
      </c>
      <c r="P157" s="48">
        <f>SUM(N157:O157)</f>
        <v>60</v>
      </c>
      <c r="Q157" s="49">
        <v>75</v>
      </c>
      <c r="R157" s="48">
        <f>SUM(P157:Q157)</f>
        <v>135</v>
      </c>
      <c r="S157" s="49">
        <v>55</v>
      </c>
      <c r="T157" s="48">
        <v>190</v>
      </c>
      <c r="U157" s="49">
        <v>85</v>
      </c>
      <c r="V157" s="48">
        <v>275</v>
      </c>
      <c r="W157" s="49">
        <v>85</v>
      </c>
      <c r="X157" s="48">
        <v>360</v>
      </c>
      <c r="Y157" s="48">
        <v>0</v>
      </c>
      <c r="Z157" s="47">
        <f>SUM(X157:Y157)</f>
        <v>360</v>
      </c>
      <c r="AA157" s="48">
        <v>0</v>
      </c>
      <c r="AB157" s="47">
        <f>SUM(Z157:AA157)</f>
        <v>360</v>
      </c>
      <c r="AC157" s="48">
        <v>0</v>
      </c>
      <c r="AD157" s="47">
        <f t="shared" si="64"/>
        <v>360</v>
      </c>
      <c r="AE157" s="48">
        <v>0</v>
      </c>
      <c r="AF157" s="47">
        <f t="shared" si="65"/>
        <v>360</v>
      </c>
    </row>
    <row r="158" spans="1:32">
      <c r="B158" s="50"/>
      <c r="C158" s="44"/>
      <c r="D158" s="41"/>
      <c r="E158" s="42"/>
      <c r="F158" s="53"/>
      <c r="G158" s="51"/>
      <c r="H158" s="53"/>
      <c r="I158" s="54"/>
      <c r="J158" s="52"/>
      <c r="K158" s="54"/>
      <c r="L158" s="52"/>
      <c r="M158" s="54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</row>
    <row r="159" spans="1:32" ht="15.75">
      <c r="B159" s="9" t="s">
        <v>320</v>
      </c>
      <c r="C159" s="31"/>
      <c r="D159" s="32"/>
      <c r="E159" s="33"/>
      <c r="F159" s="53"/>
      <c r="G159" s="51"/>
      <c r="H159" s="53"/>
      <c r="I159" s="54"/>
      <c r="J159" s="52"/>
      <c r="K159" s="54"/>
      <c r="L159" s="52"/>
      <c r="M159" s="54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</row>
    <row r="160" spans="1:32">
      <c r="A160" s="10">
        <v>244</v>
      </c>
      <c r="B160" s="45" t="s">
        <v>321</v>
      </c>
      <c r="C160" s="46" t="s">
        <v>27</v>
      </c>
      <c r="D160" s="37">
        <v>65</v>
      </c>
      <c r="E160" s="38" t="s">
        <v>12</v>
      </c>
      <c r="F160" s="47">
        <v>1710</v>
      </c>
      <c r="G160" s="47">
        <v>80</v>
      </c>
      <c r="H160" s="47">
        <f>SUM(F160:G160)</f>
        <v>1790</v>
      </c>
      <c r="I160" s="49">
        <v>95</v>
      </c>
      <c r="J160" s="48">
        <f>SUM(H160:I160)</f>
        <v>1885</v>
      </c>
      <c r="K160" s="49">
        <v>75</v>
      </c>
      <c r="L160" s="48">
        <f>SUM(J160:K160)</f>
        <v>1960</v>
      </c>
      <c r="M160" s="49"/>
      <c r="N160" s="48">
        <f>SUM(L160:M160)</f>
        <v>1960</v>
      </c>
      <c r="O160" s="49">
        <v>0</v>
      </c>
      <c r="P160" s="48">
        <f>SUM(N160:O160)</f>
        <v>1960</v>
      </c>
      <c r="Q160" s="49">
        <v>85</v>
      </c>
      <c r="R160" s="48">
        <f>SUM(P160:Q160)</f>
        <v>2045</v>
      </c>
      <c r="S160" s="49">
        <v>65</v>
      </c>
      <c r="T160" s="48">
        <v>2110</v>
      </c>
      <c r="U160" s="49">
        <v>70</v>
      </c>
      <c r="V160" s="48">
        <v>2180</v>
      </c>
      <c r="W160" s="49">
        <v>80</v>
      </c>
      <c r="X160" s="48">
        <v>2260</v>
      </c>
      <c r="Y160" s="48">
        <v>80</v>
      </c>
      <c r="Z160" s="47">
        <f t="shared" ref="Z160:Z170" si="66">SUM(X160:Y160)</f>
        <v>2340</v>
      </c>
      <c r="AA160" s="48">
        <v>70</v>
      </c>
      <c r="AB160" s="47">
        <f t="shared" ref="AB160:AB170" si="67">SUM(Z160:AA160)</f>
        <v>2410</v>
      </c>
      <c r="AC160" s="48">
        <v>70</v>
      </c>
      <c r="AD160" s="47">
        <f t="shared" ref="AD160:AD170" si="68">SUM(AB160:AC160)</f>
        <v>2480</v>
      </c>
      <c r="AE160" s="48">
        <f>VLOOKUP(A:A,'Rangliste ab 9.Rang'!A:R,18,FALSE)</f>
        <v>65</v>
      </c>
      <c r="AF160" s="47">
        <f t="shared" ref="AF160:AF170" si="69">SUM(AD160:AE160)</f>
        <v>2545</v>
      </c>
    </row>
    <row r="161" spans="1:32">
      <c r="A161" s="10">
        <v>331</v>
      </c>
      <c r="B161" s="55" t="s">
        <v>431</v>
      </c>
      <c r="C161" s="60" t="s">
        <v>27</v>
      </c>
      <c r="D161" s="37">
        <v>99</v>
      </c>
      <c r="E161" s="38" t="s">
        <v>12</v>
      </c>
      <c r="F161" s="47"/>
      <c r="G161" s="47"/>
      <c r="H161" s="47"/>
      <c r="I161" s="49"/>
      <c r="J161" s="48"/>
      <c r="K161" s="49"/>
      <c r="L161" s="48"/>
      <c r="M161" s="49"/>
      <c r="N161" s="48"/>
      <c r="O161" s="49"/>
      <c r="P161" s="48"/>
      <c r="Q161" s="49"/>
      <c r="R161" s="48"/>
      <c r="S161" s="49"/>
      <c r="T161" s="48"/>
      <c r="U161" s="49"/>
      <c r="V161" s="48"/>
      <c r="W161" s="49"/>
      <c r="X161" s="48"/>
      <c r="Y161" s="48">
        <v>55</v>
      </c>
      <c r="Z161" s="47">
        <f t="shared" si="66"/>
        <v>55</v>
      </c>
      <c r="AA161" s="48">
        <v>0</v>
      </c>
      <c r="AB161" s="47">
        <f t="shared" si="67"/>
        <v>55</v>
      </c>
      <c r="AC161" s="48">
        <v>0</v>
      </c>
      <c r="AD161" s="47">
        <f t="shared" si="68"/>
        <v>55</v>
      </c>
      <c r="AE161" s="48">
        <f>VLOOKUP(A:A,'Rangliste ab 9.Rang'!A:R,18,FALSE)</f>
        <v>95</v>
      </c>
      <c r="AF161" s="47">
        <f t="shared" si="69"/>
        <v>150</v>
      </c>
    </row>
    <row r="162" spans="1:32">
      <c r="A162" s="10">
        <v>332</v>
      </c>
      <c r="B162" s="55" t="s">
        <v>432</v>
      </c>
      <c r="C162" s="60" t="s">
        <v>27</v>
      </c>
      <c r="D162" s="37">
        <v>97</v>
      </c>
      <c r="E162" s="38" t="s">
        <v>12</v>
      </c>
      <c r="F162" s="47"/>
      <c r="G162" s="47"/>
      <c r="H162" s="47"/>
      <c r="I162" s="49"/>
      <c r="J162" s="48"/>
      <c r="K162" s="49"/>
      <c r="L162" s="48"/>
      <c r="M162" s="49"/>
      <c r="N162" s="48"/>
      <c r="O162" s="49"/>
      <c r="P162" s="48"/>
      <c r="Q162" s="49"/>
      <c r="R162" s="48"/>
      <c r="S162" s="49"/>
      <c r="T162" s="48"/>
      <c r="U162" s="49"/>
      <c r="V162" s="48"/>
      <c r="W162" s="49"/>
      <c r="X162" s="48"/>
      <c r="Y162" s="48">
        <v>30</v>
      </c>
      <c r="Z162" s="47">
        <f t="shared" si="66"/>
        <v>30</v>
      </c>
      <c r="AA162" s="48">
        <v>0</v>
      </c>
      <c r="AB162" s="47">
        <f t="shared" si="67"/>
        <v>30</v>
      </c>
      <c r="AC162" s="48">
        <v>50</v>
      </c>
      <c r="AD162" s="47">
        <f t="shared" si="68"/>
        <v>80</v>
      </c>
      <c r="AE162" s="48">
        <f>VLOOKUP(A:A,'Rangliste ab 9.Rang'!A:R,18,FALSE)</f>
        <v>80</v>
      </c>
      <c r="AF162" s="47">
        <f t="shared" si="69"/>
        <v>160</v>
      </c>
    </row>
    <row r="163" spans="1:32">
      <c r="A163" s="10">
        <v>249</v>
      </c>
      <c r="B163" s="45" t="s">
        <v>59</v>
      </c>
      <c r="C163" s="46" t="s">
        <v>60</v>
      </c>
      <c r="D163" s="37">
        <v>79</v>
      </c>
      <c r="E163" s="38" t="s">
        <v>43</v>
      </c>
      <c r="F163" s="47">
        <v>500</v>
      </c>
      <c r="G163" s="47">
        <v>80</v>
      </c>
      <c r="H163" s="47">
        <f t="shared" ref="H163:H170" si="70">SUM(F163:G163)</f>
        <v>580</v>
      </c>
      <c r="I163" s="49">
        <v>90</v>
      </c>
      <c r="J163" s="48">
        <f t="shared" ref="J163:J170" si="71">SUM(H163:I163)</f>
        <v>670</v>
      </c>
      <c r="K163" s="49">
        <v>85</v>
      </c>
      <c r="L163" s="48">
        <f t="shared" ref="L163:L170" si="72">SUM(J163:K163)</f>
        <v>755</v>
      </c>
      <c r="M163" s="49">
        <v>90</v>
      </c>
      <c r="N163" s="48">
        <f t="shared" ref="N163:N170" si="73">SUM(L163:M163)</f>
        <v>845</v>
      </c>
      <c r="O163" s="49">
        <v>85</v>
      </c>
      <c r="P163" s="48">
        <f t="shared" ref="P163:P170" si="74">SUM(N163:O163)</f>
        <v>930</v>
      </c>
      <c r="Q163" s="49">
        <v>85</v>
      </c>
      <c r="R163" s="48">
        <f t="shared" ref="R163:R170" si="75">SUM(P163:Q163)</f>
        <v>1015</v>
      </c>
      <c r="S163" s="49">
        <v>85</v>
      </c>
      <c r="T163" s="48">
        <v>1100</v>
      </c>
      <c r="U163" s="49">
        <v>90</v>
      </c>
      <c r="V163" s="48">
        <v>1190</v>
      </c>
      <c r="W163" s="49">
        <v>90</v>
      </c>
      <c r="X163" s="48">
        <v>1280</v>
      </c>
      <c r="Y163" s="48">
        <v>0</v>
      </c>
      <c r="Z163" s="47">
        <f t="shared" si="66"/>
        <v>1280</v>
      </c>
      <c r="AA163" s="48">
        <v>0</v>
      </c>
      <c r="AB163" s="47">
        <f t="shared" si="67"/>
        <v>1280</v>
      </c>
      <c r="AC163" s="48">
        <v>0</v>
      </c>
      <c r="AD163" s="47">
        <f t="shared" si="68"/>
        <v>1280</v>
      </c>
      <c r="AE163" s="48">
        <v>0</v>
      </c>
      <c r="AF163" s="47">
        <f t="shared" si="69"/>
        <v>1280</v>
      </c>
    </row>
    <row r="164" spans="1:32">
      <c r="A164" s="10">
        <v>320</v>
      </c>
      <c r="B164" s="55" t="s">
        <v>406</v>
      </c>
      <c r="C164" s="60" t="s">
        <v>60</v>
      </c>
      <c r="D164" s="37">
        <v>65</v>
      </c>
      <c r="E164" s="38" t="s">
        <v>43</v>
      </c>
      <c r="F164" s="47">
        <v>1080</v>
      </c>
      <c r="G164" s="47"/>
      <c r="H164" s="47">
        <f t="shared" si="70"/>
        <v>1080</v>
      </c>
      <c r="I164" s="49"/>
      <c r="J164" s="48">
        <f t="shared" si="71"/>
        <v>1080</v>
      </c>
      <c r="K164" s="49"/>
      <c r="L164" s="48">
        <f t="shared" si="72"/>
        <v>1080</v>
      </c>
      <c r="M164" s="49"/>
      <c r="N164" s="48">
        <f t="shared" si="73"/>
        <v>1080</v>
      </c>
      <c r="O164" s="49"/>
      <c r="P164" s="48">
        <f t="shared" si="74"/>
        <v>1080</v>
      </c>
      <c r="Q164" s="49"/>
      <c r="R164" s="48">
        <f t="shared" si="75"/>
        <v>1080</v>
      </c>
      <c r="S164" s="49"/>
      <c r="T164" s="48">
        <f>SUM(R164:S164)</f>
        <v>1080</v>
      </c>
      <c r="U164" s="49">
        <v>90</v>
      </c>
      <c r="V164" s="48">
        <v>1170</v>
      </c>
      <c r="W164" s="49">
        <v>0</v>
      </c>
      <c r="X164" s="48">
        <v>1170</v>
      </c>
      <c r="Y164" s="48">
        <v>0</v>
      </c>
      <c r="Z164" s="47">
        <f t="shared" si="66"/>
        <v>1170</v>
      </c>
      <c r="AA164" s="48">
        <v>0</v>
      </c>
      <c r="AB164" s="47">
        <f t="shared" si="67"/>
        <v>1170</v>
      </c>
      <c r="AC164" s="48">
        <v>0</v>
      </c>
      <c r="AD164" s="47">
        <f t="shared" si="68"/>
        <v>1170</v>
      </c>
      <c r="AE164" s="48">
        <v>0</v>
      </c>
      <c r="AF164" s="47">
        <f t="shared" si="69"/>
        <v>1170</v>
      </c>
    </row>
    <row r="165" spans="1:32">
      <c r="A165" s="10">
        <v>252</v>
      </c>
      <c r="B165" s="45" t="s">
        <v>323</v>
      </c>
      <c r="C165" s="60" t="s">
        <v>456</v>
      </c>
      <c r="D165" s="37">
        <v>83</v>
      </c>
      <c r="E165" s="38" t="s">
        <v>7</v>
      </c>
      <c r="F165" s="47">
        <v>405</v>
      </c>
      <c r="G165" s="47">
        <v>75</v>
      </c>
      <c r="H165" s="47">
        <f t="shared" si="70"/>
        <v>480</v>
      </c>
      <c r="I165" s="49">
        <v>95</v>
      </c>
      <c r="J165" s="48">
        <f t="shared" si="71"/>
        <v>575</v>
      </c>
      <c r="K165" s="49">
        <v>95</v>
      </c>
      <c r="L165" s="48">
        <f t="shared" si="72"/>
        <v>670</v>
      </c>
      <c r="M165" s="49"/>
      <c r="N165" s="48">
        <f t="shared" si="73"/>
        <v>670</v>
      </c>
      <c r="O165" s="49">
        <v>90</v>
      </c>
      <c r="P165" s="48">
        <f t="shared" si="74"/>
        <v>760</v>
      </c>
      <c r="Q165" s="49">
        <v>95</v>
      </c>
      <c r="R165" s="48">
        <f t="shared" si="75"/>
        <v>855</v>
      </c>
      <c r="S165" s="49">
        <v>100</v>
      </c>
      <c r="T165" s="48">
        <v>955</v>
      </c>
      <c r="U165" s="49">
        <v>85</v>
      </c>
      <c r="V165" s="48">
        <v>1040</v>
      </c>
      <c r="W165" s="49">
        <v>85</v>
      </c>
      <c r="X165" s="48">
        <v>1125</v>
      </c>
      <c r="Y165" s="48">
        <v>90</v>
      </c>
      <c r="Z165" s="47">
        <f t="shared" si="66"/>
        <v>1215</v>
      </c>
      <c r="AA165" s="48">
        <v>80</v>
      </c>
      <c r="AB165" s="47">
        <f t="shared" si="67"/>
        <v>1295</v>
      </c>
      <c r="AC165" s="48">
        <v>0</v>
      </c>
      <c r="AD165" s="47">
        <f t="shared" si="68"/>
        <v>1295</v>
      </c>
      <c r="AE165" s="48">
        <f>VLOOKUP(A:A,'Rangliste ab 9.Rang'!A:R,18,FALSE)</f>
        <v>95</v>
      </c>
      <c r="AF165" s="47">
        <f t="shared" si="69"/>
        <v>1390</v>
      </c>
    </row>
    <row r="166" spans="1:32">
      <c r="A166" s="10">
        <v>255</v>
      </c>
      <c r="B166" s="45" t="s">
        <v>324</v>
      </c>
      <c r="C166" s="60" t="s">
        <v>478</v>
      </c>
      <c r="D166" s="37">
        <v>66</v>
      </c>
      <c r="E166" s="38" t="s">
        <v>43</v>
      </c>
      <c r="F166" s="47">
        <v>915</v>
      </c>
      <c r="G166" s="47">
        <v>70</v>
      </c>
      <c r="H166" s="47">
        <f t="shared" si="70"/>
        <v>985</v>
      </c>
      <c r="I166" s="47">
        <v>70</v>
      </c>
      <c r="J166" s="48">
        <f t="shared" si="71"/>
        <v>1055</v>
      </c>
      <c r="K166" s="47">
        <v>75</v>
      </c>
      <c r="L166" s="48">
        <f t="shared" si="72"/>
        <v>1130</v>
      </c>
      <c r="M166" s="47">
        <v>65</v>
      </c>
      <c r="N166" s="48">
        <f t="shared" si="73"/>
        <v>1195</v>
      </c>
      <c r="O166" s="49">
        <v>75</v>
      </c>
      <c r="P166" s="48">
        <f t="shared" si="74"/>
        <v>1270</v>
      </c>
      <c r="Q166" s="49">
        <v>85</v>
      </c>
      <c r="R166" s="48">
        <f t="shared" si="75"/>
        <v>1355</v>
      </c>
      <c r="S166" s="49">
        <v>70</v>
      </c>
      <c r="T166" s="48">
        <v>1425</v>
      </c>
      <c r="U166" s="49">
        <v>75</v>
      </c>
      <c r="V166" s="48">
        <v>1500</v>
      </c>
      <c r="W166" s="49">
        <v>70</v>
      </c>
      <c r="X166" s="48">
        <v>1570</v>
      </c>
      <c r="Y166" s="48">
        <v>70</v>
      </c>
      <c r="Z166" s="47">
        <f t="shared" si="66"/>
        <v>1640</v>
      </c>
      <c r="AA166" s="48">
        <v>60</v>
      </c>
      <c r="AB166" s="47">
        <f t="shared" si="67"/>
        <v>1700</v>
      </c>
      <c r="AC166" s="48">
        <v>70</v>
      </c>
      <c r="AD166" s="47">
        <f t="shared" si="68"/>
        <v>1770</v>
      </c>
      <c r="AE166" s="48">
        <f>VLOOKUP(A:A,'Rangliste ab 9.Rang'!A:R,18,FALSE)</f>
        <v>55</v>
      </c>
      <c r="AF166" s="47">
        <f t="shared" si="69"/>
        <v>1825</v>
      </c>
    </row>
    <row r="167" spans="1:32">
      <c r="A167" s="10">
        <v>258</v>
      </c>
      <c r="B167" s="45" t="s">
        <v>119</v>
      </c>
      <c r="C167" s="46" t="s">
        <v>58</v>
      </c>
      <c r="D167" s="37">
        <v>53</v>
      </c>
      <c r="E167" s="38" t="s">
        <v>43</v>
      </c>
      <c r="F167" s="47">
        <v>560</v>
      </c>
      <c r="G167" s="47">
        <v>75</v>
      </c>
      <c r="H167" s="47">
        <f t="shared" si="70"/>
        <v>635</v>
      </c>
      <c r="I167" s="47">
        <v>90</v>
      </c>
      <c r="J167" s="48">
        <f t="shared" si="71"/>
        <v>725</v>
      </c>
      <c r="K167" s="47">
        <v>60</v>
      </c>
      <c r="L167" s="48">
        <f t="shared" si="72"/>
        <v>785</v>
      </c>
      <c r="M167" s="47">
        <v>80</v>
      </c>
      <c r="N167" s="48">
        <f t="shared" si="73"/>
        <v>865</v>
      </c>
      <c r="O167" s="49">
        <v>75</v>
      </c>
      <c r="P167" s="48">
        <f t="shared" si="74"/>
        <v>940</v>
      </c>
      <c r="Q167" s="49">
        <v>85</v>
      </c>
      <c r="R167" s="48">
        <f t="shared" si="75"/>
        <v>1025</v>
      </c>
      <c r="S167" s="49">
        <v>0</v>
      </c>
      <c r="T167" s="48">
        <v>1025</v>
      </c>
      <c r="U167" s="49">
        <v>0</v>
      </c>
      <c r="V167" s="48">
        <v>1025</v>
      </c>
      <c r="W167" s="49">
        <v>50</v>
      </c>
      <c r="X167" s="48">
        <v>1075</v>
      </c>
      <c r="Y167" s="48">
        <v>0</v>
      </c>
      <c r="Z167" s="47">
        <f t="shared" si="66"/>
        <v>1075</v>
      </c>
      <c r="AA167" s="48">
        <v>0</v>
      </c>
      <c r="AB167" s="47">
        <f t="shared" si="67"/>
        <v>1075</v>
      </c>
      <c r="AC167" s="48">
        <v>0</v>
      </c>
      <c r="AD167" s="47">
        <f t="shared" si="68"/>
        <v>1075</v>
      </c>
      <c r="AE167" s="48">
        <v>0</v>
      </c>
      <c r="AF167" s="47">
        <f t="shared" si="69"/>
        <v>1075</v>
      </c>
    </row>
    <row r="168" spans="1:32">
      <c r="A168" s="10">
        <v>259</v>
      </c>
      <c r="B168" s="45" t="s">
        <v>93</v>
      </c>
      <c r="C168" s="46" t="s">
        <v>83</v>
      </c>
      <c r="D168" s="37">
        <v>36</v>
      </c>
      <c r="E168" s="38" t="s">
        <v>12</v>
      </c>
      <c r="F168" s="47">
        <v>2895</v>
      </c>
      <c r="G168" s="48">
        <v>75</v>
      </c>
      <c r="H168" s="47">
        <f t="shared" si="70"/>
        <v>2970</v>
      </c>
      <c r="I168" s="47">
        <v>70</v>
      </c>
      <c r="J168" s="48">
        <f t="shared" si="71"/>
        <v>3040</v>
      </c>
      <c r="K168" s="47">
        <v>95</v>
      </c>
      <c r="L168" s="48">
        <f t="shared" si="72"/>
        <v>3135</v>
      </c>
      <c r="M168" s="47">
        <v>60</v>
      </c>
      <c r="N168" s="48">
        <f t="shared" si="73"/>
        <v>3195</v>
      </c>
      <c r="O168" s="49">
        <v>90</v>
      </c>
      <c r="P168" s="48">
        <f t="shared" si="74"/>
        <v>3285</v>
      </c>
      <c r="Q168" s="49">
        <v>70</v>
      </c>
      <c r="R168" s="48">
        <f t="shared" si="75"/>
        <v>3355</v>
      </c>
      <c r="S168" s="49">
        <v>85</v>
      </c>
      <c r="T168" s="48">
        <v>3440</v>
      </c>
      <c r="U168" s="49">
        <v>65</v>
      </c>
      <c r="V168" s="48">
        <v>3505</v>
      </c>
      <c r="W168" s="49">
        <v>70</v>
      </c>
      <c r="X168" s="48">
        <v>3575</v>
      </c>
      <c r="Y168" s="48">
        <v>80</v>
      </c>
      <c r="Z168" s="47">
        <f t="shared" si="66"/>
        <v>3655</v>
      </c>
      <c r="AA168" s="48">
        <v>90</v>
      </c>
      <c r="AB168" s="47">
        <f t="shared" si="67"/>
        <v>3745</v>
      </c>
      <c r="AC168" s="48">
        <v>70</v>
      </c>
      <c r="AD168" s="47">
        <f t="shared" si="68"/>
        <v>3815</v>
      </c>
      <c r="AE168" s="48">
        <f>VLOOKUP(A:A,'Rangliste ab 9.Rang'!A:R,18,FALSE)</f>
        <v>85</v>
      </c>
      <c r="AF168" s="47">
        <f t="shared" si="69"/>
        <v>3900</v>
      </c>
    </row>
    <row r="169" spans="1:32">
      <c r="A169" s="10">
        <v>260</v>
      </c>
      <c r="B169" s="45" t="s">
        <v>28</v>
      </c>
      <c r="C169" s="46" t="s">
        <v>83</v>
      </c>
      <c r="D169" s="37">
        <v>61</v>
      </c>
      <c r="E169" s="38" t="s">
        <v>12</v>
      </c>
      <c r="F169" s="47">
        <v>1530</v>
      </c>
      <c r="G169" s="47">
        <v>75</v>
      </c>
      <c r="H169" s="47">
        <f t="shared" si="70"/>
        <v>1605</v>
      </c>
      <c r="I169" s="47">
        <v>90</v>
      </c>
      <c r="J169" s="48">
        <f t="shared" si="71"/>
        <v>1695</v>
      </c>
      <c r="K169" s="47">
        <v>85</v>
      </c>
      <c r="L169" s="48">
        <f t="shared" si="72"/>
        <v>1780</v>
      </c>
      <c r="M169" s="47">
        <v>75</v>
      </c>
      <c r="N169" s="48">
        <f t="shared" si="73"/>
        <v>1855</v>
      </c>
      <c r="O169" s="49">
        <v>85</v>
      </c>
      <c r="P169" s="48">
        <f t="shared" si="74"/>
        <v>1940</v>
      </c>
      <c r="Q169" s="49">
        <v>60</v>
      </c>
      <c r="R169" s="48">
        <f t="shared" si="75"/>
        <v>2000</v>
      </c>
      <c r="S169" s="49">
        <v>65</v>
      </c>
      <c r="T169" s="48">
        <v>2065</v>
      </c>
      <c r="U169" s="49">
        <v>70</v>
      </c>
      <c r="V169" s="48">
        <v>2135</v>
      </c>
      <c r="W169" s="49">
        <v>65</v>
      </c>
      <c r="X169" s="48">
        <v>2200</v>
      </c>
      <c r="Y169" s="48">
        <v>80</v>
      </c>
      <c r="Z169" s="47">
        <f t="shared" si="66"/>
        <v>2280</v>
      </c>
      <c r="AA169" s="48">
        <v>0</v>
      </c>
      <c r="AB169" s="47">
        <f t="shared" si="67"/>
        <v>2280</v>
      </c>
      <c r="AC169" s="48">
        <v>60</v>
      </c>
      <c r="AD169" s="47">
        <f t="shared" si="68"/>
        <v>2340</v>
      </c>
      <c r="AE169" s="48">
        <f>VLOOKUP(A:A,'Rangliste ab 9.Rang'!A:R,18,FALSE)</f>
        <v>70</v>
      </c>
      <c r="AF169" s="47">
        <f t="shared" si="69"/>
        <v>2410</v>
      </c>
    </row>
    <row r="170" spans="1:32">
      <c r="A170" s="10">
        <v>267</v>
      </c>
      <c r="B170" s="45" t="s">
        <v>55</v>
      </c>
      <c r="C170" s="46" t="s">
        <v>56</v>
      </c>
      <c r="D170" s="37">
        <v>64</v>
      </c>
      <c r="E170" s="38" t="s">
        <v>43</v>
      </c>
      <c r="F170" s="47">
        <v>1720</v>
      </c>
      <c r="G170" s="47">
        <v>85</v>
      </c>
      <c r="H170" s="47">
        <f t="shared" si="70"/>
        <v>1805</v>
      </c>
      <c r="I170" s="49">
        <v>85</v>
      </c>
      <c r="J170" s="48">
        <f t="shared" si="71"/>
        <v>1890</v>
      </c>
      <c r="K170" s="49">
        <v>95</v>
      </c>
      <c r="L170" s="48">
        <f t="shared" si="72"/>
        <v>1985</v>
      </c>
      <c r="M170" s="49">
        <v>95</v>
      </c>
      <c r="N170" s="48">
        <f t="shared" si="73"/>
        <v>2080</v>
      </c>
      <c r="O170" s="49">
        <v>80</v>
      </c>
      <c r="P170" s="48">
        <f t="shared" si="74"/>
        <v>2160</v>
      </c>
      <c r="Q170" s="49">
        <v>90</v>
      </c>
      <c r="R170" s="48">
        <f t="shared" si="75"/>
        <v>2250</v>
      </c>
      <c r="S170" s="49">
        <v>80</v>
      </c>
      <c r="T170" s="48">
        <v>2330</v>
      </c>
      <c r="U170" s="49">
        <v>80</v>
      </c>
      <c r="V170" s="48">
        <v>2410</v>
      </c>
      <c r="W170" s="49">
        <v>70</v>
      </c>
      <c r="X170" s="48">
        <v>2480</v>
      </c>
      <c r="Y170" s="48">
        <v>85</v>
      </c>
      <c r="Z170" s="47">
        <f t="shared" si="66"/>
        <v>2565</v>
      </c>
      <c r="AA170" s="48">
        <v>80</v>
      </c>
      <c r="AB170" s="47">
        <f t="shared" si="67"/>
        <v>2645</v>
      </c>
      <c r="AC170" s="48">
        <v>80</v>
      </c>
      <c r="AD170" s="47">
        <f t="shared" si="68"/>
        <v>2725</v>
      </c>
      <c r="AE170" s="48">
        <f>VLOOKUP(A:A,'Rangliste ab 9.Rang'!A:R,18,FALSE)</f>
        <v>70</v>
      </c>
      <c r="AF170" s="47">
        <f t="shared" si="69"/>
        <v>2795</v>
      </c>
    </row>
    <row r="171" spans="1:32">
      <c r="B171" s="50"/>
      <c r="C171" s="44"/>
      <c r="D171" s="41"/>
      <c r="E171" s="42"/>
      <c r="F171" s="53"/>
      <c r="G171" s="51"/>
      <c r="H171" s="53"/>
      <c r="I171" s="54"/>
      <c r="J171" s="52"/>
      <c r="K171" s="54"/>
      <c r="L171" s="52"/>
      <c r="M171" s="54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</row>
    <row r="172" spans="1:32" ht="15.75">
      <c r="B172" s="9" t="s">
        <v>327</v>
      </c>
      <c r="C172" s="31"/>
      <c r="D172" s="32"/>
      <c r="E172" s="33"/>
      <c r="F172" s="53"/>
      <c r="G172" s="51"/>
      <c r="H172" s="53"/>
      <c r="I172" s="54"/>
      <c r="J172" s="52"/>
      <c r="K172" s="54"/>
      <c r="L172" s="52"/>
      <c r="M172" s="54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</row>
    <row r="173" spans="1:32" ht="15.75">
      <c r="B173" s="9"/>
      <c r="C173" s="31"/>
      <c r="D173" s="32"/>
      <c r="E173" s="33"/>
      <c r="F173" s="53"/>
      <c r="G173" s="51"/>
      <c r="H173" s="53"/>
      <c r="I173" s="54"/>
      <c r="J173" s="52"/>
      <c r="K173" s="54"/>
      <c r="L173" s="52"/>
      <c r="M173" s="54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</row>
    <row r="174" spans="1:32" ht="15.75">
      <c r="B174" s="9" t="s">
        <v>328</v>
      </c>
      <c r="C174" s="31"/>
      <c r="D174" s="32"/>
      <c r="E174" s="33"/>
      <c r="F174" s="53"/>
      <c r="G174" s="51"/>
      <c r="H174" s="53"/>
      <c r="I174" s="54"/>
      <c r="J174" s="52"/>
      <c r="K174" s="54"/>
      <c r="L174" s="52"/>
      <c r="M174" s="54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</row>
    <row r="175" spans="1:32" ht="15.75">
      <c r="B175" s="9"/>
      <c r="C175" s="31"/>
      <c r="D175" s="32"/>
      <c r="E175" s="33"/>
      <c r="F175" s="53"/>
      <c r="G175" s="51"/>
      <c r="H175" s="53"/>
      <c r="I175" s="54"/>
      <c r="J175" s="52"/>
      <c r="K175" s="54"/>
      <c r="L175" s="52"/>
      <c r="M175" s="54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</row>
    <row r="176" spans="1:32" ht="15.75">
      <c r="B176" s="9" t="s">
        <v>329</v>
      </c>
      <c r="C176" s="31"/>
      <c r="D176" s="32"/>
      <c r="E176" s="33"/>
      <c r="F176" s="53"/>
      <c r="G176" s="53"/>
      <c r="H176" s="53"/>
      <c r="I176" s="54"/>
      <c r="J176" s="52"/>
      <c r="K176" s="54"/>
      <c r="L176" s="52"/>
      <c r="M176" s="54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</row>
    <row r="177" spans="1:32">
      <c r="A177" s="10">
        <v>337</v>
      </c>
      <c r="B177" s="55" t="s">
        <v>439</v>
      </c>
      <c r="C177" s="60" t="s">
        <v>411</v>
      </c>
      <c r="D177" s="37">
        <v>73</v>
      </c>
      <c r="E177" s="38" t="s">
        <v>43</v>
      </c>
      <c r="F177" s="47"/>
      <c r="G177" s="47"/>
      <c r="H177" s="47"/>
      <c r="I177" s="49"/>
      <c r="J177" s="48"/>
      <c r="K177" s="49"/>
      <c r="L177" s="48"/>
      <c r="M177" s="49"/>
      <c r="N177" s="48"/>
      <c r="O177" s="49"/>
      <c r="P177" s="48"/>
      <c r="Q177" s="49"/>
      <c r="R177" s="48"/>
      <c r="S177" s="49"/>
      <c r="T177" s="48"/>
      <c r="U177" s="49"/>
      <c r="V177" s="48"/>
      <c r="W177" s="49"/>
      <c r="X177" s="48"/>
      <c r="Y177" s="48">
        <v>95</v>
      </c>
      <c r="Z177" s="47">
        <f>SUM(X177:Y177)</f>
        <v>95</v>
      </c>
      <c r="AA177" s="48">
        <v>0</v>
      </c>
      <c r="AB177" s="47">
        <f>SUM(Z177:AA177)</f>
        <v>95</v>
      </c>
      <c r="AC177" s="48">
        <v>95</v>
      </c>
      <c r="AD177" s="47">
        <f t="shared" ref="AD177:AD180" si="76">SUM(AB177:AC177)</f>
        <v>190</v>
      </c>
      <c r="AE177" s="48">
        <f>VLOOKUP(A:A,'Rangliste ab 9.Rang'!A:R,18,FALSE)</f>
        <v>100</v>
      </c>
      <c r="AF177" s="47">
        <f t="shared" ref="AF177:AF180" si="77">SUM(AD177:AE177)</f>
        <v>290</v>
      </c>
    </row>
    <row r="178" spans="1:32">
      <c r="A178" s="10">
        <v>324</v>
      </c>
      <c r="B178" s="55" t="s">
        <v>417</v>
      </c>
      <c r="C178" s="46" t="s">
        <v>213</v>
      </c>
      <c r="D178" s="37">
        <v>95</v>
      </c>
      <c r="E178" s="38" t="s">
        <v>7</v>
      </c>
      <c r="F178" s="47"/>
      <c r="G178" s="47"/>
      <c r="H178" s="47"/>
      <c r="I178" s="49"/>
      <c r="J178" s="48"/>
      <c r="K178" s="49"/>
      <c r="L178" s="48"/>
      <c r="M178" s="49"/>
      <c r="N178" s="48"/>
      <c r="O178" s="49"/>
      <c r="P178" s="48"/>
      <c r="Q178" s="49"/>
      <c r="R178" s="48"/>
      <c r="S178" s="49"/>
      <c r="T178" s="48"/>
      <c r="U178" s="49"/>
      <c r="V178" s="48">
        <v>0</v>
      </c>
      <c r="W178" s="49">
        <v>50</v>
      </c>
      <c r="X178" s="48">
        <v>50</v>
      </c>
      <c r="Y178" s="48">
        <v>0</v>
      </c>
      <c r="Z178" s="47">
        <f>SUM(X178:Y178)</f>
        <v>50</v>
      </c>
      <c r="AA178" s="48">
        <v>75</v>
      </c>
      <c r="AB178" s="47">
        <f>SUM(Z178:AA178)</f>
        <v>125</v>
      </c>
      <c r="AC178" s="48">
        <v>0</v>
      </c>
      <c r="AD178" s="47">
        <f t="shared" si="76"/>
        <v>125</v>
      </c>
      <c r="AE178" s="48">
        <v>0</v>
      </c>
      <c r="AF178" s="47">
        <f t="shared" si="77"/>
        <v>125</v>
      </c>
    </row>
    <row r="179" spans="1:32">
      <c r="A179" s="10">
        <v>274</v>
      </c>
      <c r="B179" s="45" t="s">
        <v>95</v>
      </c>
      <c r="C179" s="46" t="s">
        <v>96</v>
      </c>
      <c r="D179" s="37">
        <v>75</v>
      </c>
      <c r="E179" s="38" t="s">
        <v>12</v>
      </c>
      <c r="F179" s="47"/>
      <c r="G179" s="47"/>
      <c r="H179" s="47"/>
      <c r="I179" s="49"/>
      <c r="J179" s="48"/>
      <c r="K179" s="49">
        <v>95</v>
      </c>
      <c r="L179" s="48">
        <f>SUM(J179:K179)</f>
        <v>95</v>
      </c>
      <c r="M179" s="49">
        <v>95</v>
      </c>
      <c r="N179" s="48">
        <f>SUM(L179:M179)</f>
        <v>190</v>
      </c>
      <c r="O179" s="49">
        <v>100</v>
      </c>
      <c r="P179" s="48">
        <f>SUM(N179:O179)</f>
        <v>290</v>
      </c>
      <c r="Q179" s="49">
        <v>100</v>
      </c>
      <c r="R179" s="48">
        <f>SUM(P179:Q179)</f>
        <v>390</v>
      </c>
      <c r="S179" s="49">
        <v>90</v>
      </c>
      <c r="T179" s="48">
        <v>480</v>
      </c>
      <c r="U179" s="49">
        <v>95</v>
      </c>
      <c r="V179" s="48">
        <v>575</v>
      </c>
      <c r="W179" s="49">
        <v>100</v>
      </c>
      <c r="X179" s="48">
        <v>675</v>
      </c>
      <c r="Y179" s="48">
        <v>100</v>
      </c>
      <c r="Z179" s="47">
        <f>SUM(X179:Y179)</f>
        <v>775</v>
      </c>
      <c r="AA179" s="48">
        <v>95</v>
      </c>
      <c r="AB179" s="47">
        <f>SUM(Z179:AA179)</f>
        <v>870</v>
      </c>
      <c r="AC179" s="48">
        <v>90</v>
      </c>
      <c r="AD179" s="47">
        <f t="shared" si="76"/>
        <v>960</v>
      </c>
      <c r="AE179" s="48">
        <f>VLOOKUP(A:A,'Rangliste ab 9.Rang'!A:R,18,FALSE)</f>
        <v>95</v>
      </c>
      <c r="AF179" s="47">
        <f t="shared" si="77"/>
        <v>1055</v>
      </c>
    </row>
    <row r="180" spans="1:32">
      <c r="A180" s="10">
        <v>279</v>
      </c>
      <c r="B180" s="45" t="s">
        <v>38</v>
      </c>
      <c r="C180" s="46" t="s">
        <v>89</v>
      </c>
      <c r="D180" s="37">
        <v>73</v>
      </c>
      <c r="E180" s="38" t="s">
        <v>30</v>
      </c>
      <c r="F180" s="47">
        <v>830</v>
      </c>
      <c r="G180" s="47">
        <v>65</v>
      </c>
      <c r="H180" s="47">
        <f>SUM(F180:G180)</f>
        <v>895</v>
      </c>
      <c r="I180" s="49">
        <v>70</v>
      </c>
      <c r="J180" s="48">
        <f>SUM(H180:I180)</f>
        <v>965</v>
      </c>
      <c r="K180" s="49">
        <v>70</v>
      </c>
      <c r="L180" s="48">
        <f>SUM(J180:K180)</f>
        <v>1035</v>
      </c>
      <c r="M180" s="49">
        <v>75</v>
      </c>
      <c r="N180" s="48">
        <f>SUM(L180:M180)</f>
        <v>1110</v>
      </c>
      <c r="O180" s="49">
        <v>80</v>
      </c>
      <c r="P180" s="48">
        <f>SUM(N180:O180)</f>
        <v>1190</v>
      </c>
      <c r="Q180" s="49">
        <v>80</v>
      </c>
      <c r="R180" s="48">
        <f>SUM(P180:Q180)</f>
        <v>1270</v>
      </c>
      <c r="S180" s="49">
        <v>75</v>
      </c>
      <c r="T180" s="48">
        <v>1345</v>
      </c>
      <c r="U180" s="49">
        <v>0</v>
      </c>
      <c r="V180" s="48">
        <v>1345</v>
      </c>
      <c r="W180" s="49">
        <v>80</v>
      </c>
      <c r="X180" s="48">
        <v>1425</v>
      </c>
      <c r="Y180" s="48">
        <v>65</v>
      </c>
      <c r="Z180" s="47">
        <f>SUM(X180:Y180)</f>
        <v>1490</v>
      </c>
      <c r="AA180" s="48">
        <v>70</v>
      </c>
      <c r="AB180" s="47">
        <f>SUM(Z180:AA180)</f>
        <v>1560</v>
      </c>
      <c r="AC180" s="48">
        <v>50</v>
      </c>
      <c r="AD180" s="47">
        <f t="shared" si="76"/>
        <v>1610</v>
      </c>
      <c r="AE180" s="48">
        <f>VLOOKUP(A:A,'Rangliste ab 9.Rang'!A:R,18,FALSE)</f>
        <v>45</v>
      </c>
      <c r="AF180" s="47">
        <f t="shared" si="77"/>
        <v>1655</v>
      </c>
    </row>
    <row r="181" spans="1:32">
      <c r="E181" s="59"/>
      <c r="F181" s="44"/>
      <c r="H181" s="44"/>
      <c r="J181" s="43"/>
      <c r="L181" s="43"/>
      <c r="N181" s="43"/>
      <c r="P181" s="43"/>
      <c r="R181" s="43"/>
      <c r="T181" s="43"/>
      <c r="V181" s="43"/>
      <c r="X181" s="43"/>
    </row>
    <row r="182" spans="1:32">
      <c r="E182" s="59"/>
      <c r="F182" s="44"/>
      <c r="H182" s="44"/>
      <c r="J182" s="43"/>
      <c r="L182" s="43"/>
      <c r="N182" s="43"/>
      <c r="P182" s="43"/>
      <c r="R182" s="43"/>
      <c r="T182" s="43"/>
      <c r="V182" s="43"/>
      <c r="X182" s="43"/>
    </row>
    <row r="183" spans="1:32">
      <c r="E183" s="59"/>
      <c r="F183" s="44"/>
      <c r="H183" s="44"/>
      <c r="J183" s="43"/>
      <c r="L183" s="43"/>
      <c r="N183" s="43"/>
      <c r="P183" s="43"/>
      <c r="R183" s="43"/>
      <c r="T183" s="43"/>
      <c r="V183" s="43"/>
      <c r="X183" s="43"/>
    </row>
    <row r="184" spans="1:32">
      <c r="C184" t="s">
        <v>494</v>
      </c>
      <c r="E184" s="59"/>
      <c r="F184" s="44"/>
      <c r="H184" s="44"/>
      <c r="J184" s="43"/>
      <c r="L184" s="43"/>
      <c r="N184" s="43"/>
      <c r="P184" s="43"/>
      <c r="R184" s="43"/>
      <c r="T184" s="43"/>
      <c r="V184" s="43"/>
      <c r="X184" s="43"/>
    </row>
    <row r="185" spans="1:32">
      <c r="C185" s="92" t="s">
        <v>458</v>
      </c>
      <c r="E185" s="59"/>
      <c r="F185" s="44"/>
      <c r="H185" s="44"/>
      <c r="J185" s="43"/>
      <c r="L185" s="43"/>
      <c r="N185" s="43"/>
      <c r="P185" s="43"/>
      <c r="R185" s="43"/>
      <c r="T185" s="43"/>
      <c r="V185" s="43"/>
      <c r="X185" s="43"/>
    </row>
    <row r="186" spans="1:32">
      <c r="C186" s="92" t="s">
        <v>450</v>
      </c>
      <c r="E186" s="59"/>
      <c r="F186" s="44"/>
      <c r="H186" s="44"/>
      <c r="J186" s="43"/>
      <c r="L186" s="43"/>
      <c r="N186" s="43"/>
      <c r="P186" s="43"/>
      <c r="R186" s="43"/>
      <c r="T186" s="43"/>
      <c r="V186" s="43"/>
      <c r="X186" s="43"/>
    </row>
    <row r="187" spans="1:32">
      <c r="C187" s="92" t="s">
        <v>427</v>
      </c>
      <c r="E187" s="59"/>
      <c r="F187" s="44"/>
      <c r="H187" s="44"/>
      <c r="J187" s="43"/>
      <c r="L187" s="43"/>
      <c r="N187" s="43"/>
      <c r="P187" s="43"/>
      <c r="R187" s="43"/>
      <c r="T187" s="43"/>
      <c r="V187" s="43"/>
      <c r="X187" s="43"/>
    </row>
    <row r="188" spans="1:32">
      <c r="B188" s="44"/>
      <c r="C188" s="44" t="s">
        <v>413</v>
      </c>
      <c r="D188" s="41"/>
      <c r="F188" s="44"/>
      <c r="H188" s="50"/>
      <c r="Y188" s="43"/>
      <c r="Z188" s="44"/>
      <c r="AA188" s="43"/>
      <c r="AB188" s="44"/>
      <c r="AC188" s="43"/>
      <c r="AD188" s="44"/>
      <c r="AE188" s="43"/>
      <c r="AF188" s="44"/>
    </row>
    <row r="189" spans="1:32">
      <c r="B189" s="44"/>
      <c r="C189" s="44" t="s">
        <v>412</v>
      </c>
      <c r="D189" s="41"/>
      <c r="F189" s="44"/>
      <c r="H189" s="50"/>
      <c r="Y189" s="43"/>
      <c r="Z189" s="44"/>
      <c r="AA189" s="43"/>
      <c r="AB189" s="44"/>
      <c r="AC189" s="43"/>
      <c r="AD189" s="44"/>
      <c r="AE189" s="43"/>
      <c r="AF189" s="44"/>
    </row>
    <row r="190" spans="1:32">
      <c r="B190" s="44"/>
      <c r="C190" s="44" t="s">
        <v>385</v>
      </c>
      <c r="D190" s="41"/>
      <c r="F190" s="44"/>
      <c r="H190" s="50"/>
      <c r="Y190" s="43"/>
      <c r="Z190" s="44"/>
      <c r="AA190" s="43"/>
      <c r="AB190" s="44"/>
      <c r="AC190" s="43"/>
      <c r="AD190" s="44"/>
      <c r="AE190" s="43"/>
      <c r="AF190" s="44"/>
    </row>
    <row r="191" spans="1:32">
      <c r="B191" s="44"/>
      <c r="C191" s="44" t="s">
        <v>366</v>
      </c>
      <c r="D191" s="41"/>
      <c r="F191" s="44"/>
      <c r="H191" s="50"/>
      <c r="Y191" s="43"/>
      <c r="Z191" s="44"/>
      <c r="AA191" s="43"/>
      <c r="AB191" s="44"/>
      <c r="AC191" s="43"/>
      <c r="AD191" s="44"/>
      <c r="AE191" s="43"/>
      <c r="AF191" s="44"/>
    </row>
    <row r="192" spans="1:32">
      <c r="B192" s="64"/>
      <c r="C192" s="44" t="s">
        <v>338</v>
      </c>
      <c r="D192" s="41"/>
      <c r="E192" s="42"/>
      <c r="F192" s="44"/>
      <c r="H192" s="50"/>
      <c r="J192" s="43"/>
      <c r="L192" s="43"/>
      <c r="N192" s="43"/>
      <c r="P192" s="43"/>
      <c r="R192" s="43"/>
      <c r="T192" s="43"/>
      <c r="V192" s="43"/>
      <c r="X192" s="43"/>
      <c r="Y192" s="43"/>
      <c r="Z192" s="44"/>
      <c r="AA192" s="43"/>
      <c r="AB192" s="44"/>
      <c r="AC192" s="43"/>
      <c r="AD192" s="44"/>
      <c r="AE192" s="43"/>
      <c r="AF192" s="44"/>
    </row>
    <row r="193" spans="1:32">
      <c r="B193" s="64"/>
      <c r="C193" s="44" t="s">
        <v>337</v>
      </c>
      <c r="D193" s="41"/>
      <c r="E193" s="42"/>
      <c r="F193" s="44"/>
      <c r="H193" s="50"/>
      <c r="J193" s="43"/>
      <c r="L193" s="43"/>
      <c r="N193" s="43"/>
      <c r="P193" s="43"/>
      <c r="R193" s="43"/>
      <c r="T193" s="43"/>
      <c r="V193" s="43"/>
      <c r="X193" s="43"/>
      <c r="Y193" s="43"/>
      <c r="Z193" s="44"/>
      <c r="AA193" s="43"/>
      <c r="AB193" s="44"/>
      <c r="AC193" s="43"/>
      <c r="AD193" s="44"/>
      <c r="AE193" s="43"/>
      <c r="AF193" s="44"/>
    </row>
    <row r="194" spans="1:32">
      <c r="B194" s="64"/>
      <c r="C194" s="44" t="s">
        <v>336</v>
      </c>
      <c r="D194" s="41"/>
      <c r="E194" s="42"/>
      <c r="F194" s="44"/>
      <c r="H194" s="50"/>
      <c r="J194" s="43"/>
      <c r="L194" s="43"/>
      <c r="N194" s="43"/>
      <c r="P194" s="43"/>
      <c r="R194" s="43"/>
      <c r="T194" s="43"/>
      <c r="V194" s="43"/>
      <c r="X194" s="43"/>
      <c r="Y194" s="43"/>
      <c r="Z194" s="44"/>
      <c r="AA194" s="43"/>
      <c r="AB194" s="44"/>
      <c r="AC194" s="43"/>
      <c r="AD194" s="44"/>
      <c r="AE194" s="43"/>
      <c r="AF194" s="44"/>
    </row>
    <row r="195" spans="1:32">
      <c r="B195" s="64"/>
      <c r="C195" s="44" t="s">
        <v>335</v>
      </c>
      <c r="D195" s="41"/>
      <c r="E195" s="42"/>
      <c r="F195" s="44"/>
      <c r="H195" s="50"/>
      <c r="J195" s="43"/>
      <c r="L195" s="43"/>
      <c r="N195" s="43"/>
      <c r="P195" s="43"/>
      <c r="R195" s="43"/>
      <c r="T195" s="43"/>
      <c r="V195" s="43"/>
      <c r="X195" s="43"/>
      <c r="Y195" s="43"/>
      <c r="Z195" s="44"/>
      <c r="AA195" s="43"/>
      <c r="AB195" s="44"/>
      <c r="AC195" s="43"/>
      <c r="AD195" s="44"/>
      <c r="AE195" s="43"/>
      <c r="AF195" s="44"/>
    </row>
    <row r="196" spans="1:32">
      <c r="B196" s="44"/>
      <c r="C196" t="s">
        <v>334</v>
      </c>
      <c r="E196" s="59"/>
      <c r="F196" s="44"/>
      <c r="H196" s="50"/>
      <c r="J196" s="43"/>
      <c r="L196" s="43"/>
      <c r="N196" s="43"/>
      <c r="P196" s="43"/>
      <c r="R196" s="43"/>
      <c r="T196" s="43"/>
      <c r="V196" s="43"/>
      <c r="X196" s="43"/>
    </row>
    <row r="197" spans="1:32">
      <c r="B197" s="44"/>
      <c r="C197" t="s">
        <v>333</v>
      </c>
      <c r="E197" s="59"/>
      <c r="F197" s="63"/>
      <c r="H197" s="50"/>
      <c r="J197" s="43"/>
      <c r="L197" s="43"/>
      <c r="N197" s="43"/>
      <c r="P197" s="43"/>
      <c r="R197" s="43"/>
      <c r="T197" s="43"/>
      <c r="V197" s="43"/>
      <c r="X197" s="43"/>
    </row>
    <row r="198" spans="1:32">
      <c r="B198" s="44"/>
      <c r="C198" t="s">
        <v>332</v>
      </c>
      <c r="E198" s="59"/>
      <c r="F198" s="44"/>
      <c r="H198" s="50"/>
      <c r="J198" s="43"/>
      <c r="L198" s="43"/>
      <c r="N198" s="43"/>
      <c r="P198" s="43"/>
      <c r="R198" s="43"/>
      <c r="T198" s="43"/>
      <c r="V198" s="43"/>
      <c r="X198" s="43"/>
    </row>
    <row r="208" spans="1:32" ht="18">
      <c r="A208" s="66"/>
      <c r="B208" s="67"/>
      <c r="C208" s="67"/>
      <c r="D208" s="68"/>
      <c r="F208" s="44"/>
      <c r="G208" s="69"/>
      <c r="H208" s="50"/>
      <c r="I208" s="69"/>
      <c r="K208" s="69"/>
      <c r="M208" s="69"/>
      <c r="O208" s="69"/>
      <c r="Q208" s="69"/>
      <c r="S208" s="69"/>
      <c r="U208" s="69"/>
      <c r="W208" s="69"/>
      <c r="Y208" s="67"/>
      <c r="Z208" s="67"/>
      <c r="AA208" s="67"/>
      <c r="AB208" s="67"/>
      <c r="AC208" s="67"/>
      <c r="AD208" s="67"/>
      <c r="AE208" s="67"/>
      <c r="AF208" s="67"/>
    </row>
    <row r="209" spans="1:32" ht="18">
      <c r="A209" s="66"/>
      <c r="B209" s="67"/>
      <c r="C209" s="67"/>
      <c r="D209" s="68"/>
      <c r="F209" s="44"/>
      <c r="G209" s="69"/>
      <c r="H209" s="50"/>
      <c r="I209" s="69"/>
      <c r="K209" s="69"/>
      <c r="M209" s="69"/>
      <c r="O209" s="69"/>
      <c r="Q209" s="69"/>
      <c r="S209" s="69"/>
      <c r="U209" s="69"/>
      <c r="W209" s="69"/>
      <c r="Y209" s="67"/>
      <c r="Z209" s="67"/>
      <c r="AA209" s="67"/>
      <c r="AB209" s="67"/>
      <c r="AC209" s="67"/>
      <c r="AD209" s="67"/>
      <c r="AE209" s="67"/>
      <c r="AF209" s="67"/>
    </row>
    <row r="210" spans="1:32" ht="18">
      <c r="A210" s="66"/>
      <c r="B210" s="67"/>
      <c r="C210" s="67"/>
      <c r="D210" s="68"/>
      <c r="F210" s="44"/>
      <c r="G210" s="69"/>
      <c r="H210" s="50"/>
      <c r="I210" s="69"/>
      <c r="K210" s="69"/>
      <c r="M210" s="69"/>
      <c r="O210" s="69"/>
      <c r="Q210" s="69"/>
      <c r="S210" s="69"/>
      <c r="U210" s="69"/>
      <c r="W210" s="69"/>
      <c r="Y210" s="67"/>
      <c r="Z210" s="67"/>
      <c r="AA210" s="67"/>
      <c r="AB210" s="67"/>
      <c r="AC210" s="67"/>
      <c r="AD210" s="67"/>
      <c r="AE210" s="67"/>
      <c r="AF210" s="67"/>
    </row>
    <row r="211" spans="1:32" ht="18">
      <c r="A211" s="66"/>
      <c r="B211" s="67"/>
      <c r="C211" s="67"/>
      <c r="D211" s="68"/>
      <c r="F211" s="44"/>
      <c r="G211" s="69"/>
      <c r="H211" s="50"/>
      <c r="I211" s="69"/>
      <c r="K211" s="69"/>
      <c r="M211" s="69"/>
      <c r="O211" s="69"/>
      <c r="Q211" s="69"/>
      <c r="S211" s="69"/>
      <c r="U211" s="69"/>
      <c r="W211" s="69"/>
      <c r="Y211" s="67"/>
      <c r="Z211" s="67"/>
      <c r="AA211" s="67"/>
      <c r="AB211" s="67"/>
      <c r="AC211" s="67"/>
      <c r="AD211" s="67"/>
      <c r="AE211" s="67"/>
      <c r="AF211" s="67"/>
    </row>
    <row r="212" spans="1:32" ht="18">
      <c r="A212" s="66"/>
      <c r="B212" s="67"/>
      <c r="C212" s="67"/>
      <c r="D212" s="68"/>
      <c r="F212" s="44"/>
      <c r="G212" s="69"/>
      <c r="H212" s="50"/>
      <c r="I212" s="69"/>
      <c r="K212" s="69"/>
      <c r="M212" s="69"/>
      <c r="O212" s="69"/>
      <c r="Q212" s="69"/>
      <c r="S212" s="69"/>
      <c r="U212" s="69"/>
      <c r="W212" s="69"/>
      <c r="Y212" s="67"/>
      <c r="Z212" s="67"/>
      <c r="AA212" s="67"/>
      <c r="AB212" s="67"/>
      <c r="AC212" s="67"/>
      <c r="AD212" s="67"/>
      <c r="AE212" s="67"/>
      <c r="AF212" s="67"/>
    </row>
    <row r="213" spans="1:32" ht="18">
      <c r="A213" s="66"/>
      <c r="B213" s="67"/>
      <c r="C213" s="67"/>
      <c r="D213" s="68"/>
      <c r="F213" s="44"/>
      <c r="G213" s="69"/>
      <c r="H213" s="50"/>
      <c r="I213" s="69"/>
      <c r="K213" s="69"/>
      <c r="M213" s="69"/>
      <c r="O213" s="69"/>
      <c r="Q213" s="69"/>
      <c r="S213" s="69"/>
      <c r="U213" s="69"/>
      <c r="W213" s="69"/>
      <c r="Y213" s="67"/>
      <c r="Z213" s="67"/>
      <c r="AA213" s="67"/>
      <c r="AB213" s="67"/>
      <c r="AC213" s="67"/>
      <c r="AD213" s="67"/>
      <c r="AE213" s="67"/>
      <c r="AF213" s="67"/>
    </row>
    <row r="214" spans="1:32" ht="18">
      <c r="A214" s="66"/>
      <c r="B214" s="67"/>
      <c r="C214" s="67"/>
      <c r="D214" s="68"/>
      <c r="F214" s="44"/>
      <c r="G214" s="69"/>
      <c r="H214" s="50"/>
      <c r="I214" s="69"/>
      <c r="J214" s="70"/>
      <c r="K214" s="69"/>
      <c r="L214" s="70"/>
      <c r="M214" s="69"/>
      <c r="N214" s="70"/>
      <c r="O214" s="69"/>
      <c r="P214" s="70"/>
      <c r="Q214" s="69"/>
      <c r="R214" s="70"/>
      <c r="S214" s="69"/>
      <c r="T214" s="70"/>
      <c r="U214" s="69"/>
      <c r="V214" s="70"/>
      <c r="W214" s="69"/>
      <c r="X214" s="70"/>
      <c r="Y214" s="67"/>
      <c r="Z214" s="67"/>
      <c r="AA214" s="67"/>
      <c r="AB214" s="67"/>
      <c r="AC214" s="67"/>
      <c r="AD214" s="67"/>
      <c r="AE214" s="67"/>
      <c r="AF214" s="67"/>
    </row>
    <row r="215" spans="1:32" ht="18">
      <c r="A215" s="66"/>
      <c r="B215" s="67"/>
      <c r="C215" s="67"/>
      <c r="D215" s="68"/>
      <c r="F215" s="44"/>
      <c r="G215" s="69"/>
      <c r="H215" s="50"/>
      <c r="I215" s="69"/>
      <c r="J215" s="70"/>
      <c r="K215" s="69"/>
      <c r="L215" s="70"/>
      <c r="M215" s="69"/>
      <c r="N215" s="70"/>
      <c r="O215" s="69"/>
      <c r="P215" s="70"/>
      <c r="Q215" s="69"/>
      <c r="R215" s="70"/>
      <c r="S215" s="69"/>
      <c r="T215" s="70"/>
      <c r="U215" s="69"/>
      <c r="V215" s="70"/>
      <c r="W215" s="69"/>
      <c r="X215" s="70"/>
      <c r="Y215" s="67"/>
      <c r="Z215" s="67"/>
      <c r="AA215" s="67"/>
      <c r="AB215" s="67"/>
      <c r="AC215" s="67"/>
      <c r="AD215" s="67"/>
      <c r="AE215" s="67"/>
      <c r="AF215" s="67"/>
    </row>
    <row r="216" spans="1:32" ht="18">
      <c r="A216" s="66"/>
      <c r="B216" s="71"/>
      <c r="C216" s="71"/>
      <c r="D216" s="68"/>
      <c r="F216" s="44"/>
      <c r="G216" s="69"/>
      <c r="H216" s="50"/>
      <c r="I216" s="69"/>
      <c r="J216" s="70"/>
      <c r="K216" s="69"/>
      <c r="L216" s="70"/>
      <c r="M216" s="69"/>
      <c r="N216" s="70"/>
      <c r="O216" s="69"/>
      <c r="P216" s="70"/>
      <c r="Q216" s="69"/>
      <c r="R216" s="70"/>
      <c r="S216" s="69"/>
      <c r="T216" s="70"/>
      <c r="U216" s="69"/>
      <c r="V216" s="70"/>
      <c r="W216" s="69"/>
      <c r="X216" s="70"/>
      <c r="Y216" s="67"/>
      <c r="Z216" s="67"/>
      <c r="AA216" s="67"/>
      <c r="AB216" s="67"/>
      <c r="AC216" s="67"/>
      <c r="AD216" s="67"/>
      <c r="AE216" s="67"/>
      <c r="AF216" s="67"/>
    </row>
    <row r="217" spans="1:32" ht="18">
      <c r="A217" s="66"/>
      <c r="B217" s="67"/>
      <c r="C217" s="67"/>
      <c r="D217" s="68"/>
      <c r="F217" s="44"/>
      <c r="G217" s="69"/>
      <c r="H217" s="50"/>
      <c r="I217" s="69"/>
      <c r="J217" s="70"/>
      <c r="K217" s="69"/>
      <c r="L217" s="70"/>
      <c r="M217" s="69"/>
      <c r="N217" s="70"/>
      <c r="O217" s="69"/>
      <c r="P217" s="70"/>
      <c r="Q217" s="69"/>
      <c r="R217" s="70"/>
      <c r="S217" s="69"/>
      <c r="T217" s="70"/>
      <c r="U217" s="69"/>
      <c r="V217" s="70"/>
      <c r="W217" s="69"/>
      <c r="X217" s="70"/>
      <c r="Y217" s="67"/>
      <c r="Z217" s="67"/>
      <c r="AA217" s="67"/>
      <c r="AB217" s="67"/>
      <c r="AC217" s="67"/>
      <c r="AD217" s="67"/>
      <c r="AE217" s="67"/>
      <c r="AF217" s="67"/>
    </row>
    <row r="218" spans="1:32" ht="18">
      <c r="A218" s="66"/>
      <c r="B218" s="67"/>
      <c r="C218" s="67"/>
      <c r="D218" s="68"/>
      <c r="F218" s="44"/>
      <c r="G218" s="69"/>
      <c r="H218" s="50"/>
      <c r="I218" s="69"/>
      <c r="J218" s="70"/>
      <c r="K218" s="69"/>
      <c r="L218" s="70"/>
      <c r="M218" s="69"/>
      <c r="N218" s="70"/>
      <c r="O218" s="69"/>
      <c r="P218" s="70"/>
      <c r="Q218" s="69"/>
      <c r="R218" s="70"/>
      <c r="S218" s="69"/>
      <c r="T218" s="70"/>
      <c r="U218" s="69"/>
      <c r="V218" s="70"/>
      <c r="W218" s="69"/>
      <c r="X218" s="70"/>
      <c r="Y218" s="67"/>
      <c r="Z218" s="67"/>
      <c r="AA218" s="67"/>
      <c r="AB218" s="67"/>
      <c r="AC218" s="67"/>
      <c r="AD218" s="67"/>
      <c r="AE218" s="67"/>
      <c r="AF218" s="67"/>
    </row>
    <row r="219" spans="1:32" ht="18">
      <c r="A219" s="66"/>
      <c r="B219" s="67"/>
      <c r="C219" s="67"/>
      <c r="D219" s="68"/>
      <c r="F219" s="44"/>
      <c r="G219" s="69"/>
      <c r="H219" s="72"/>
      <c r="I219" s="69"/>
      <c r="J219" s="70"/>
      <c r="K219" s="69"/>
      <c r="L219" s="70"/>
      <c r="M219" s="69"/>
      <c r="N219" s="70"/>
      <c r="O219" s="69"/>
      <c r="P219" s="70"/>
      <c r="Q219" s="69"/>
      <c r="R219" s="70"/>
      <c r="S219" s="69"/>
      <c r="T219" s="70"/>
      <c r="U219" s="69"/>
      <c r="V219" s="70"/>
      <c r="W219" s="69"/>
      <c r="X219" s="70"/>
      <c r="Y219" s="67"/>
      <c r="Z219" s="67"/>
      <c r="AA219" s="67"/>
      <c r="AB219" s="67"/>
      <c r="AC219" s="67"/>
      <c r="AD219" s="67"/>
      <c r="AE219" s="67"/>
      <c r="AF219" s="67"/>
    </row>
    <row r="220" spans="1:32" ht="18">
      <c r="A220" s="66"/>
      <c r="B220" s="67"/>
      <c r="C220" s="67"/>
      <c r="D220" s="68"/>
      <c r="F220" s="44"/>
      <c r="G220" s="69"/>
      <c r="H220" s="72"/>
      <c r="I220" s="69"/>
      <c r="J220" s="70"/>
      <c r="K220" s="69"/>
      <c r="L220" s="70"/>
      <c r="M220" s="69"/>
      <c r="N220" s="70"/>
      <c r="O220" s="69"/>
      <c r="P220" s="70"/>
      <c r="Q220" s="69"/>
      <c r="R220" s="70"/>
      <c r="S220" s="69"/>
      <c r="T220" s="70"/>
      <c r="U220" s="69"/>
      <c r="V220" s="70"/>
      <c r="W220" s="69"/>
      <c r="X220" s="70"/>
      <c r="Y220" s="67"/>
      <c r="Z220" s="67"/>
      <c r="AA220" s="67"/>
      <c r="AB220" s="67"/>
      <c r="AC220" s="67"/>
      <c r="AD220" s="67"/>
      <c r="AE220" s="67"/>
      <c r="AF220" s="67"/>
    </row>
    <row r="221" spans="1:32" ht="18">
      <c r="A221" s="66"/>
      <c r="B221" s="67"/>
      <c r="C221" s="67"/>
      <c r="D221" s="68"/>
      <c r="F221" s="44"/>
      <c r="G221" s="69"/>
      <c r="H221" s="72"/>
      <c r="I221" s="69"/>
      <c r="J221" s="70"/>
      <c r="K221" s="69"/>
      <c r="L221" s="70"/>
      <c r="M221" s="69"/>
      <c r="N221" s="70"/>
      <c r="O221" s="69"/>
      <c r="P221" s="70"/>
      <c r="Q221" s="69"/>
      <c r="R221" s="70"/>
      <c r="S221" s="69"/>
      <c r="T221" s="70"/>
      <c r="U221" s="69"/>
      <c r="V221" s="70"/>
      <c r="W221" s="69"/>
      <c r="X221" s="70"/>
      <c r="Y221" s="67"/>
      <c r="Z221" s="67"/>
      <c r="AA221" s="67"/>
      <c r="AB221" s="67"/>
      <c r="AC221" s="67"/>
      <c r="AD221" s="67"/>
      <c r="AE221" s="67"/>
      <c r="AF221" s="67"/>
    </row>
    <row r="222" spans="1:32" ht="18">
      <c r="A222" s="66"/>
      <c r="B222" s="67"/>
      <c r="C222" s="67"/>
      <c r="D222" s="68"/>
      <c r="F222" s="44"/>
      <c r="G222" s="69"/>
      <c r="H222" s="72"/>
      <c r="I222" s="69"/>
      <c r="J222" s="70"/>
      <c r="K222" s="69"/>
      <c r="L222" s="70"/>
      <c r="M222" s="69"/>
      <c r="N222" s="70"/>
      <c r="O222" s="69"/>
      <c r="P222" s="70"/>
      <c r="Q222" s="69"/>
      <c r="R222" s="70"/>
      <c r="S222" s="69"/>
      <c r="T222" s="70"/>
      <c r="U222" s="69"/>
      <c r="V222" s="70"/>
      <c r="W222" s="69"/>
      <c r="X222" s="70"/>
      <c r="Y222" s="67"/>
      <c r="Z222" s="67"/>
      <c r="AA222" s="67"/>
      <c r="AB222" s="67"/>
      <c r="AC222" s="67"/>
      <c r="AD222" s="67"/>
      <c r="AE222" s="67"/>
      <c r="AF222" s="67"/>
    </row>
    <row r="223" spans="1:32" ht="18">
      <c r="A223" s="66"/>
      <c r="B223" s="67"/>
      <c r="C223" s="67"/>
      <c r="D223" s="68"/>
      <c r="F223" s="44"/>
      <c r="G223" s="69"/>
      <c r="H223" s="72"/>
      <c r="I223" s="69"/>
      <c r="J223" s="70"/>
      <c r="K223" s="69"/>
      <c r="L223" s="70"/>
      <c r="M223" s="69"/>
      <c r="N223" s="70"/>
      <c r="O223" s="69"/>
      <c r="P223" s="70"/>
      <c r="Q223" s="69"/>
      <c r="R223" s="70"/>
      <c r="S223" s="69"/>
      <c r="T223" s="70"/>
      <c r="U223" s="69"/>
      <c r="V223" s="70"/>
      <c r="W223" s="69"/>
      <c r="X223" s="70"/>
      <c r="Y223" s="67"/>
      <c r="Z223" s="67"/>
      <c r="AA223" s="67"/>
      <c r="AB223" s="67"/>
      <c r="AC223" s="67"/>
      <c r="AD223" s="67"/>
      <c r="AE223" s="67"/>
      <c r="AF223" s="67"/>
    </row>
    <row r="224" spans="1:32" ht="18">
      <c r="B224" s="67"/>
      <c r="C224" s="67"/>
      <c r="D224" s="68"/>
      <c r="F224" s="44"/>
      <c r="H224" s="50"/>
      <c r="J224" s="70"/>
      <c r="L224" s="70"/>
      <c r="N224" s="70"/>
      <c r="P224" s="70"/>
      <c r="R224" s="70"/>
      <c r="T224" s="70"/>
      <c r="V224" s="70"/>
      <c r="X224" s="70"/>
      <c r="Y224" s="67"/>
      <c r="Z224" s="67"/>
      <c r="AA224" s="67"/>
      <c r="AB224" s="67"/>
      <c r="AC224" s="67"/>
      <c r="AD224" s="67"/>
      <c r="AE224" s="67"/>
      <c r="AF224" s="67"/>
    </row>
    <row r="225" spans="2:32" ht="18">
      <c r="B225" s="67"/>
      <c r="C225" s="67"/>
      <c r="D225" s="68"/>
      <c r="F225" s="44"/>
      <c r="H225" s="50"/>
      <c r="J225" s="70"/>
      <c r="L225" s="70"/>
      <c r="N225" s="70"/>
      <c r="P225" s="70"/>
      <c r="R225" s="70"/>
      <c r="T225" s="70"/>
      <c r="V225" s="70"/>
      <c r="X225" s="70"/>
      <c r="Y225" s="67"/>
      <c r="Z225" s="67"/>
      <c r="AA225" s="67"/>
      <c r="AB225" s="67"/>
      <c r="AC225" s="67"/>
      <c r="AD225" s="67"/>
      <c r="AE225" s="67"/>
      <c r="AF225" s="67"/>
    </row>
    <row r="226" spans="2:32" ht="18">
      <c r="B226" s="67"/>
      <c r="C226" s="67"/>
      <c r="D226" s="68"/>
      <c r="F226" s="44"/>
      <c r="H226" s="50"/>
      <c r="J226" s="70"/>
      <c r="L226" s="70"/>
      <c r="N226" s="70"/>
      <c r="P226" s="70"/>
      <c r="R226" s="70"/>
      <c r="T226" s="70"/>
      <c r="V226" s="70"/>
      <c r="X226" s="70"/>
      <c r="Y226" s="67"/>
      <c r="Z226" s="67"/>
      <c r="AA226" s="67"/>
      <c r="AB226" s="67"/>
      <c r="AC226" s="67"/>
      <c r="AD226" s="67"/>
      <c r="AE226" s="67"/>
      <c r="AF226" s="67"/>
    </row>
    <row r="227" spans="2:32" ht="18">
      <c r="B227" s="67"/>
      <c r="C227" s="67"/>
      <c r="D227" s="68"/>
      <c r="F227" s="44"/>
      <c r="H227" s="50"/>
      <c r="J227" s="70"/>
      <c r="L227" s="70"/>
      <c r="N227" s="70"/>
      <c r="P227" s="70"/>
      <c r="R227" s="70"/>
      <c r="T227" s="70"/>
      <c r="V227" s="70"/>
      <c r="X227" s="70"/>
      <c r="Y227" s="67"/>
      <c r="Z227" s="67"/>
      <c r="AA227" s="67"/>
      <c r="AB227" s="67"/>
      <c r="AC227" s="67"/>
      <c r="AD227" s="67"/>
      <c r="AE227" s="67"/>
      <c r="AF227" s="67"/>
    </row>
    <row r="228" spans="2:32" ht="18">
      <c r="B228" s="67"/>
      <c r="C228" s="67"/>
      <c r="D228" s="68"/>
      <c r="F228" s="44"/>
      <c r="H228" s="50"/>
      <c r="J228" s="70"/>
      <c r="L228" s="70"/>
      <c r="N228" s="70"/>
      <c r="P228" s="70"/>
      <c r="R228" s="70"/>
      <c r="T228" s="70"/>
      <c r="V228" s="70"/>
      <c r="X228" s="70"/>
      <c r="Y228" s="67"/>
      <c r="Z228" s="67"/>
      <c r="AA228" s="67"/>
      <c r="AB228" s="67"/>
      <c r="AC228" s="67"/>
      <c r="AD228" s="67"/>
      <c r="AE228" s="67"/>
      <c r="AF228" s="67"/>
    </row>
    <row r="229" spans="2:32" ht="18">
      <c r="B229" s="67"/>
      <c r="C229" s="67"/>
      <c r="D229" s="68"/>
      <c r="F229" s="44"/>
      <c r="H229" s="50"/>
      <c r="J229" s="70"/>
      <c r="L229" s="70"/>
      <c r="N229" s="70"/>
      <c r="P229" s="70"/>
      <c r="R229" s="70"/>
      <c r="T229" s="70"/>
      <c r="V229" s="70"/>
      <c r="X229" s="70"/>
      <c r="Y229" s="67"/>
      <c r="Z229" s="67"/>
      <c r="AA229" s="67"/>
      <c r="AB229" s="67"/>
      <c r="AC229" s="67"/>
      <c r="AD229" s="67"/>
      <c r="AE229" s="67"/>
      <c r="AF229" s="67"/>
    </row>
    <row r="230" spans="2:32" ht="18">
      <c r="B230" s="67"/>
      <c r="C230" s="67"/>
      <c r="D230" s="68"/>
      <c r="F230" s="44"/>
      <c r="J230" s="70"/>
      <c r="L230" s="70"/>
      <c r="N230" s="70"/>
      <c r="P230" s="70"/>
      <c r="R230" s="70"/>
      <c r="T230" s="70"/>
      <c r="V230" s="70"/>
      <c r="X230" s="70"/>
      <c r="Y230" s="67"/>
      <c r="Z230" s="67"/>
      <c r="AA230" s="67"/>
      <c r="AB230" s="67"/>
      <c r="AC230" s="67"/>
      <c r="AD230" s="67"/>
      <c r="AE230" s="67"/>
      <c r="AF230" s="67"/>
    </row>
    <row r="231" spans="2:32" ht="18">
      <c r="B231" s="67"/>
      <c r="C231" s="67"/>
      <c r="D231" s="68"/>
      <c r="F231" s="44"/>
      <c r="J231" s="70"/>
      <c r="L231" s="70"/>
      <c r="N231" s="70"/>
      <c r="P231" s="70"/>
      <c r="R231" s="70"/>
      <c r="T231" s="70"/>
      <c r="V231" s="70"/>
      <c r="X231" s="70"/>
      <c r="Y231" s="67"/>
      <c r="Z231" s="67"/>
      <c r="AA231" s="67"/>
      <c r="AB231" s="67"/>
      <c r="AC231" s="67"/>
      <c r="AD231" s="67"/>
      <c r="AE231" s="67"/>
      <c r="AF231" s="67"/>
    </row>
    <row r="232" spans="2:32" ht="18">
      <c r="B232" s="67"/>
      <c r="C232" s="67"/>
      <c r="D232" s="68"/>
      <c r="F232" s="44"/>
      <c r="J232" s="70"/>
      <c r="L232" s="70"/>
      <c r="N232" s="70"/>
      <c r="P232" s="70"/>
      <c r="R232" s="70"/>
      <c r="T232" s="70"/>
      <c r="V232" s="70"/>
      <c r="X232" s="70"/>
      <c r="Y232" s="67"/>
      <c r="Z232" s="67"/>
      <c r="AA232" s="67"/>
      <c r="AB232" s="67"/>
      <c r="AC232" s="67"/>
      <c r="AD232" s="67"/>
      <c r="AE232" s="67"/>
      <c r="AF232" s="67"/>
    </row>
    <row r="233" spans="2:32">
      <c r="B233" s="44"/>
      <c r="C233" s="44"/>
      <c r="D233" s="41"/>
      <c r="F233" s="44"/>
      <c r="Y233" s="43"/>
      <c r="Z233" s="44"/>
      <c r="AA233" s="43"/>
      <c r="AB233" s="44"/>
      <c r="AC233" s="43"/>
      <c r="AD233" s="44"/>
      <c r="AE233" s="43"/>
      <c r="AF233" s="44"/>
    </row>
    <row r="234" spans="2:32">
      <c r="B234" s="44"/>
      <c r="C234" s="44"/>
      <c r="D234" s="41"/>
      <c r="F234" s="44"/>
      <c r="Y234" s="43"/>
      <c r="Z234" s="44"/>
      <c r="AA234" s="43"/>
      <c r="AB234" s="44"/>
      <c r="AC234" s="43"/>
      <c r="AD234" s="44"/>
      <c r="AE234" s="43"/>
      <c r="AF234" s="44"/>
    </row>
    <row r="235" spans="2:32">
      <c r="B235" s="44"/>
      <c r="C235" s="44"/>
      <c r="D235" s="41"/>
      <c r="F235" s="44"/>
      <c r="Y235" s="43"/>
      <c r="Z235" s="44"/>
      <c r="AA235" s="43"/>
      <c r="AB235" s="44"/>
      <c r="AC235" s="43"/>
      <c r="AD235" s="44"/>
      <c r="AE235" s="43"/>
      <c r="AF235" s="44"/>
    </row>
    <row r="236" spans="2:32">
      <c r="F236" s="44"/>
    </row>
    <row r="237" spans="2:32">
      <c r="F237" s="44"/>
    </row>
    <row r="238" spans="2:32">
      <c r="F238" s="44"/>
    </row>
    <row r="239" spans="2:32">
      <c r="F239" s="44"/>
    </row>
    <row r="240" spans="2:32">
      <c r="F240" s="44"/>
    </row>
    <row r="241" spans="6:6">
      <c r="F241" s="44"/>
    </row>
    <row r="242" spans="6:6">
      <c r="F242" s="44"/>
    </row>
    <row r="243" spans="6:6">
      <c r="F243" s="44"/>
    </row>
    <row r="244" spans="6:6">
      <c r="F244" s="44"/>
    </row>
    <row r="245" spans="6:6">
      <c r="F245" s="44"/>
    </row>
    <row r="246" spans="6:6">
      <c r="F246" s="44"/>
    </row>
    <row r="247" spans="6:6">
      <c r="F247" s="44"/>
    </row>
    <row r="248" spans="6:6">
      <c r="F248" s="44"/>
    </row>
    <row r="249" spans="6:6">
      <c r="F249" s="44"/>
    </row>
    <row r="250" spans="6:6">
      <c r="F250" s="44"/>
    </row>
    <row r="251" spans="6:6">
      <c r="F251" s="44"/>
    </row>
    <row r="252" spans="6:6">
      <c r="F252" s="44"/>
    </row>
    <row r="253" spans="6:6">
      <c r="F253" s="44"/>
    </row>
    <row r="254" spans="6:6">
      <c r="F254" s="44"/>
    </row>
    <row r="255" spans="6:6">
      <c r="F255" s="44"/>
    </row>
    <row r="256" spans="6:6">
      <c r="F256" s="44"/>
    </row>
    <row r="257" spans="6:6">
      <c r="F257" s="44"/>
    </row>
    <row r="258" spans="6:6">
      <c r="F258" s="44"/>
    </row>
    <row r="259" spans="6:6">
      <c r="F259" s="44"/>
    </row>
    <row r="260" spans="6:6">
      <c r="F260" s="44"/>
    </row>
    <row r="261" spans="6:6">
      <c r="F261" s="44"/>
    </row>
    <row r="262" spans="6:6">
      <c r="F262" s="44"/>
    </row>
    <row r="263" spans="6:6">
      <c r="F263" s="44"/>
    </row>
    <row r="264" spans="6:6">
      <c r="F264" s="44"/>
    </row>
    <row r="265" spans="6:6">
      <c r="F265" s="44"/>
    </row>
    <row r="266" spans="6:6">
      <c r="F266" s="44"/>
    </row>
    <row r="267" spans="6:6">
      <c r="F267" s="44"/>
    </row>
    <row r="268" spans="6:6">
      <c r="F268" s="44"/>
    </row>
    <row r="269" spans="6:6">
      <c r="F269" s="44"/>
    </row>
    <row r="270" spans="6:6">
      <c r="F270" s="44"/>
    </row>
    <row r="271" spans="6:6">
      <c r="F271" s="44"/>
    </row>
    <row r="272" spans="6:6">
      <c r="F272" s="44"/>
    </row>
    <row r="273" spans="6:6">
      <c r="F273" s="44"/>
    </row>
    <row r="274" spans="6:6">
      <c r="F274" s="44"/>
    </row>
    <row r="275" spans="6:6">
      <c r="F275" s="44"/>
    </row>
    <row r="276" spans="6:6">
      <c r="F276" s="44"/>
    </row>
    <row r="277" spans="6:6">
      <c r="F277" s="44"/>
    </row>
    <row r="278" spans="6:6">
      <c r="F278" s="44"/>
    </row>
    <row r="279" spans="6:6">
      <c r="F279" s="44"/>
    </row>
    <row r="280" spans="6:6">
      <c r="F280" s="44"/>
    </row>
    <row r="281" spans="6:6">
      <c r="F281" s="44"/>
    </row>
    <row r="282" spans="6:6">
      <c r="F282" s="44"/>
    </row>
    <row r="283" spans="6:6">
      <c r="F283" s="44"/>
    </row>
    <row r="284" spans="6:6">
      <c r="F284" s="44"/>
    </row>
    <row r="285" spans="6:6">
      <c r="F285" s="44"/>
    </row>
    <row r="286" spans="6:6">
      <c r="F286" s="44"/>
    </row>
    <row r="287" spans="6:6">
      <c r="F287" s="44"/>
    </row>
    <row r="288" spans="6:6">
      <c r="F288" s="44"/>
    </row>
    <row r="289" spans="6:6">
      <c r="F289" s="44"/>
    </row>
    <row r="290" spans="6:6">
      <c r="F290" s="44"/>
    </row>
    <row r="291" spans="6:6">
      <c r="F291" s="44"/>
    </row>
    <row r="292" spans="6:6">
      <c r="F292" s="44"/>
    </row>
    <row r="293" spans="6:6">
      <c r="F293" s="44"/>
    </row>
    <row r="294" spans="6:6">
      <c r="F294" s="44"/>
    </row>
    <row r="295" spans="6:6">
      <c r="F295" s="44"/>
    </row>
    <row r="296" spans="6:6">
      <c r="F296" s="44"/>
    </row>
    <row r="297" spans="6:6">
      <c r="F297" s="44"/>
    </row>
    <row r="298" spans="6:6">
      <c r="F298" s="44"/>
    </row>
    <row r="299" spans="6:6">
      <c r="F299" s="44"/>
    </row>
    <row r="300" spans="6:6">
      <c r="F300" s="44"/>
    </row>
    <row r="301" spans="6:6">
      <c r="F301" s="44"/>
    </row>
    <row r="302" spans="6:6">
      <c r="F302" s="44"/>
    </row>
    <row r="303" spans="6:6">
      <c r="F303" s="44"/>
    </row>
    <row r="304" spans="6:6">
      <c r="F304" s="44"/>
    </row>
    <row r="305" spans="6:6">
      <c r="F305" s="44"/>
    </row>
    <row r="306" spans="6:6">
      <c r="F306" s="44"/>
    </row>
    <row r="307" spans="6:6">
      <c r="F307" s="44"/>
    </row>
    <row r="308" spans="6:6">
      <c r="F308" s="44"/>
    </row>
    <row r="309" spans="6:6">
      <c r="F309" s="44"/>
    </row>
    <row r="310" spans="6:6">
      <c r="F310" s="44"/>
    </row>
    <row r="311" spans="6:6">
      <c r="F311" s="44"/>
    </row>
    <row r="312" spans="6:6">
      <c r="F312" s="44"/>
    </row>
    <row r="313" spans="6:6">
      <c r="F313" s="44"/>
    </row>
    <row r="314" spans="6:6">
      <c r="F314" s="44"/>
    </row>
    <row r="315" spans="6:6">
      <c r="F315" s="44"/>
    </row>
    <row r="316" spans="6:6">
      <c r="F316" s="44"/>
    </row>
    <row r="317" spans="6:6">
      <c r="F317" s="44"/>
    </row>
    <row r="318" spans="6:6">
      <c r="F318" s="44"/>
    </row>
    <row r="319" spans="6:6">
      <c r="F319" s="44"/>
    </row>
    <row r="320" spans="6:6">
      <c r="F320" s="44"/>
    </row>
    <row r="321" spans="6:6">
      <c r="F321" s="44"/>
    </row>
    <row r="322" spans="6:6">
      <c r="F322" s="44"/>
    </row>
    <row r="323" spans="6:6">
      <c r="F323" s="44"/>
    </row>
    <row r="324" spans="6:6">
      <c r="F324" s="44"/>
    </row>
    <row r="325" spans="6:6">
      <c r="F325" s="44"/>
    </row>
    <row r="326" spans="6:6">
      <c r="F326" s="44"/>
    </row>
    <row r="327" spans="6:6">
      <c r="F327" s="44"/>
    </row>
    <row r="328" spans="6:6">
      <c r="F328" s="44"/>
    </row>
    <row r="329" spans="6:6">
      <c r="F329" s="44"/>
    </row>
    <row r="330" spans="6:6">
      <c r="F330" s="44"/>
    </row>
    <row r="331" spans="6:6">
      <c r="F331" s="44"/>
    </row>
    <row r="332" spans="6:6">
      <c r="F332" s="44"/>
    </row>
    <row r="333" spans="6:6">
      <c r="F333" s="44"/>
    </row>
    <row r="334" spans="6:6">
      <c r="F334" s="44"/>
    </row>
    <row r="335" spans="6:6">
      <c r="F335" s="44"/>
    </row>
    <row r="336" spans="6:6">
      <c r="F336" s="44"/>
    </row>
    <row r="337" spans="6:6">
      <c r="F337" s="44"/>
    </row>
    <row r="338" spans="6:6">
      <c r="F338" s="44"/>
    </row>
    <row r="339" spans="6:6">
      <c r="F339" s="44"/>
    </row>
    <row r="340" spans="6:6">
      <c r="F340" s="44"/>
    </row>
    <row r="341" spans="6:6">
      <c r="F341" s="44"/>
    </row>
    <row r="342" spans="6:6">
      <c r="F342" s="44"/>
    </row>
    <row r="343" spans="6:6">
      <c r="F343" s="44"/>
    </row>
    <row r="344" spans="6:6">
      <c r="F344" s="44"/>
    </row>
    <row r="345" spans="6:6">
      <c r="F345" s="44"/>
    </row>
    <row r="346" spans="6:6">
      <c r="F346" s="44"/>
    </row>
    <row r="347" spans="6:6">
      <c r="F347" s="44"/>
    </row>
    <row r="348" spans="6:6">
      <c r="F348" s="44"/>
    </row>
    <row r="349" spans="6:6">
      <c r="F349" s="44"/>
    </row>
    <row r="350" spans="6:6">
      <c r="F350" s="44"/>
    </row>
    <row r="351" spans="6:6">
      <c r="F351" s="44"/>
    </row>
    <row r="352" spans="6:6">
      <c r="F352" s="44"/>
    </row>
    <row r="353" spans="6:6">
      <c r="F353" s="44"/>
    </row>
    <row r="354" spans="6:6">
      <c r="F354" s="44"/>
    </row>
    <row r="355" spans="6:6">
      <c r="F355" s="44"/>
    </row>
    <row r="356" spans="6:6">
      <c r="F356" s="44"/>
    </row>
    <row r="357" spans="6:6">
      <c r="F357" s="44"/>
    </row>
    <row r="358" spans="6:6">
      <c r="F358" s="44"/>
    </row>
    <row r="359" spans="6:6">
      <c r="F359" s="44"/>
    </row>
    <row r="360" spans="6:6">
      <c r="F360" s="44"/>
    </row>
    <row r="361" spans="6:6">
      <c r="F361" s="44"/>
    </row>
    <row r="362" spans="6:6">
      <c r="F362" s="44"/>
    </row>
    <row r="363" spans="6:6">
      <c r="F363" s="44"/>
    </row>
    <row r="364" spans="6:6">
      <c r="F364" s="44"/>
    </row>
    <row r="365" spans="6:6">
      <c r="F365" s="44"/>
    </row>
    <row r="366" spans="6:6">
      <c r="F366" s="44"/>
    </row>
    <row r="367" spans="6:6">
      <c r="F367" s="44"/>
    </row>
    <row r="368" spans="6:6">
      <c r="F368" s="44"/>
    </row>
    <row r="369" spans="6:6">
      <c r="F369" s="44"/>
    </row>
    <row r="370" spans="6:6">
      <c r="F370" s="44"/>
    </row>
    <row r="371" spans="6:6">
      <c r="F371" s="44"/>
    </row>
    <row r="372" spans="6:6">
      <c r="F372" s="44"/>
    </row>
    <row r="373" spans="6:6">
      <c r="F373" s="44"/>
    </row>
    <row r="374" spans="6:6">
      <c r="F374" s="44"/>
    </row>
    <row r="375" spans="6:6">
      <c r="F375" s="44"/>
    </row>
    <row r="376" spans="6:6">
      <c r="F376" s="44"/>
    </row>
    <row r="377" spans="6:6">
      <c r="F377" s="44"/>
    </row>
    <row r="378" spans="6:6">
      <c r="F378" s="44"/>
    </row>
    <row r="379" spans="6:6">
      <c r="F379" s="44"/>
    </row>
    <row r="380" spans="6:6">
      <c r="F380" s="44"/>
    </row>
    <row r="381" spans="6:6">
      <c r="F381" s="44"/>
    </row>
    <row r="382" spans="6:6">
      <c r="F382" s="44"/>
    </row>
    <row r="383" spans="6:6">
      <c r="F383" s="44"/>
    </row>
    <row r="384" spans="6:6">
      <c r="F384" s="44"/>
    </row>
    <row r="385" spans="6:6">
      <c r="F385" s="44"/>
    </row>
    <row r="386" spans="6:6">
      <c r="F386" s="44"/>
    </row>
    <row r="387" spans="6:6">
      <c r="F387" s="44"/>
    </row>
    <row r="388" spans="6:6">
      <c r="F388" s="44"/>
    </row>
    <row r="389" spans="6:6">
      <c r="F389" s="44"/>
    </row>
    <row r="390" spans="6:6">
      <c r="F390" s="44"/>
    </row>
    <row r="391" spans="6:6">
      <c r="F391" s="44"/>
    </row>
    <row r="392" spans="6:6">
      <c r="F392" s="44"/>
    </row>
    <row r="393" spans="6:6">
      <c r="F393" s="44"/>
    </row>
    <row r="394" spans="6:6">
      <c r="F394" s="44"/>
    </row>
    <row r="395" spans="6:6">
      <c r="F395" s="44"/>
    </row>
    <row r="396" spans="6:6">
      <c r="F396" s="44"/>
    </row>
    <row r="397" spans="6:6">
      <c r="F397" s="44"/>
    </row>
    <row r="398" spans="6:6">
      <c r="F398" s="44"/>
    </row>
    <row r="399" spans="6:6">
      <c r="F399" s="44"/>
    </row>
    <row r="400" spans="6:6">
      <c r="F400" s="44"/>
    </row>
    <row r="401" spans="6:6">
      <c r="F401" s="44"/>
    </row>
    <row r="402" spans="6:6">
      <c r="F402" s="44"/>
    </row>
    <row r="403" spans="6:6">
      <c r="F403" s="44"/>
    </row>
    <row r="404" spans="6:6">
      <c r="F404" s="44"/>
    </row>
    <row r="405" spans="6:6">
      <c r="F405" s="44"/>
    </row>
    <row r="406" spans="6:6">
      <c r="F406" s="44"/>
    </row>
    <row r="407" spans="6:6">
      <c r="F407" s="44"/>
    </row>
    <row r="408" spans="6:6">
      <c r="F408" s="44"/>
    </row>
    <row r="409" spans="6:6">
      <c r="F409" s="44"/>
    </row>
    <row r="410" spans="6:6">
      <c r="F410" s="44"/>
    </row>
    <row r="411" spans="6:6">
      <c r="F411" s="44"/>
    </row>
    <row r="412" spans="6:6">
      <c r="F412" s="44"/>
    </row>
    <row r="413" spans="6:6">
      <c r="F413" s="44"/>
    </row>
    <row r="414" spans="6:6">
      <c r="F414" s="44"/>
    </row>
    <row r="415" spans="6:6">
      <c r="F415" s="44"/>
    </row>
    <row r="416" spans="6:6">
      <c r="F416" s="44"/>
    </row>
    <row r="417" spans="6:6">
      <c r="F417" s="44"/>
    </row>
    <row r="418" spans="6:6">
      <c r="F418" s="44"/>
    </row>
    <row r="419" spans="6:6">
      <c r="F419" s="44"/>
    </row>
    <row r="420" spans="6:6">
      <c r="F420" s="44"/>
    </row>
    <row r="421" spans="6:6">
      <c r="F421" s="44"/>
    </row>
    <row r="422" spans="6:6">
      <c r="F422" s="44"/>
    </row>
    <row r="423" spans="6:6">
      <c r="F423" s="44"/>
    </row>
    <row r="424" spans="6:6">
      <c r="F424" s="44"/>
    </row>
    <row r="425" spans="6:6">
      <c r="F425" s="44"/>
    </row>
    <row r="426" spans="6:6">
      <c r="F426" s="44"/>
    </row>
    <row r="427" spans="6:6">
      <c r="F427" s="44"/>
    </row>
    <row r="428" spans="6:6">
      <c r="F428" s="44"/>
    </row>
    <row r="429" spans="6:6">
      <c r="F429" s="44"/>
    </row>
    <row r="430" spans="6:6">
      <c r="F430" s="44"/>
    </row>
    <row r="431" spans="6:6">
      <c r="F431" s="44"/>
    </row>
    <row r="432" spans="6:6">
      <c r="F432" s="44"/>
    </row>
    <row r="433" spans="6:6">
      <c r="F433" s="44"/>
    </row>
    <row r="434" spans="6:6">
      <c r="F434" s="44"/>
    </row>
    <row r="435" spans="6:6">
      <c r="F435" s="44"/>
    </row>
    <row r="436" spans="6:6">
      <c r="F436" s="44"/>
    </row>
    <row r="437" spans="6:6">
      <c r="F437" s="44"/>
    </row>
    <row r="438" spans="6:6">
      <c r="F438" s="44"/>
    </row>
    <row r="439" spans="6:6">
      <c r="F439" s="44"/>
    </row>
    <row r="440" spans="6:6">
      <c r="F440" s="44"/>
    </row>
    <row r="441" spans="6:6">
      <c r="F441" s="44"/>
    </row>
    <row r="442" spans="6:6">
      <c r="F442" s="44"/>
    </row>
    <row r="443" spans="6:6">
      <c r="F443" s="44"/>
    </row>
    <row r="444" spans="6:6">
      <c r="F444" s="44"/>
    </row>
    <row r="445" spans="6:6">
      <c r="F445" s="44"/>
    </row>
    <row r="446" spans="6:6">
      <c r="F446" s="44"/>
    </row>
    <row r="447" spans="6:6">
      <c r="F447" s="44"/>
    </row>
    <row r="448" spans="6:6">
      <c r="F448" s="44"/>
    </row>
    <row r="449" spans="6:6">
      <c r="F449" s="44"/>
    </row>
    <row r="450" spans="6:6">
      <c r="F450" s="44"/>
    </row>
    <row r="451" spans="6:6">
      <c r="F451" s="44"/>
    </row>
    <row r="452" spans="6:6">
      <c r="F452" s="44"/>
    </row>
    <row r="453" spans="6:6">
      <c r="F453" s="44"/>
    </row>
    <row r="454" spans="6:6">
      <c r="F454" s="44"/>
    </row>
    <row r="455" spans="6:6">
      <c r="F455" s="44"/>
    </row>
    <row r="456" spans="6:6">
      <c r="F456" s="44"/>
    </row>
    <row r="457" spans="6:6">
      <c r="F457" s="44"/>
    </row>
    <row r="458" spans="6:6">
      <c r="F458" s="44"/>
    </row>
    <row r="459" spans="6:6">
      <c r="F459" s="44"/>
    </row>
    <row r="460" spans="6:6">
      <c r="F460" s="44"/>
    </row>
    <row r="461" spans="6:6">
      <c r="F461" s="44"/>
    </row>
    <row r="462" spans="6:6">
      <c r="F462" s="44"/>
    </row>
    <row r="463" spans="6:6">
      <c r="F463" s="44"/>
    </row>
    <row r="464" spans="6:6">
      <c r="F464" s="44"/>
    </row>
    <row r="465" spans="6:6">
      <c r="F465" s="44"/>
    </row>
    <row r="466" spans="6:6">
      <c r="F466" s="44"/>
    </row>
    <row r="467" spans="6:6">
      <c r="F467" s="44"/>
    </row>
    <row r="468" spans="6:6">
      <c r="F468" s="44"/>
    </row>
    <row r="469" spans="6:6">
      <c r="F469" s="44"/>
    </row>
    <row r="470" spans="6:6">
      <c r="F470" s="44"/>
    </row>
    <row r="471" spans="6:6">
      <c r="F471" s="44"/>
    </row>
    <row r="472" spans="6:6">
      <c r="F472" s="44"/>
    </row>
    <row r="473" spans="6:6">
      <c r="F473" s="44"/>
    </row>
    <row r="474" spans="6:6">
      <c r="F474" s="44"/>
    </row>
    <row r="475" spans="6:6">
      <c r="F475" s="44"/>
    </row>
    <row r="476" spans="6:6">
      <c r="F476" s="44"/>
    </row>
    <row r="477" spans="6:6">
      <c r="F477" s="44"/>
    </row>
    <row r="478" spans="6:6">
      <c r="F478" s="44"/>
    </row>
    <row r="479" spans="6:6">
      <c r="F479" s="44"/>
    </row>
    <row r="480" spans="6:6">
      <c r="F480" s="44"/>
    </row>
    <row r="481" spans="6:6">
      <c r="F481" s="44"/>
    </row>
    <row r="482" spans="6:6">
      <c r="F482" s="44"/>
    </row>
    <row r="483" spans="6:6">
      <c r="F483" s="44"/>
    </row>
    <row r="484" spans="6:6">
      <c r="F484" s="44"/>
    </row>
    <row r="485" spans="6:6">
      <c r="F485" s="44"/>
    </row>
    <row r="486" spans="6:6">
      <c r="F486" s="44"/>
    </row>
    <row r="487" spans="6:6">
      <c r="F487" s="44"/>
    </row>
    <row r="488" spans="6:6">
      <c r="F488" s="44"/>
    </row>
    <row r="489" spans="6:6">
      <c r="F489" s="44"/>
    </row>
    <row r="490" spans="6:6">
      <c r="F490" s="44"/>
    </row>
    <row r="491" spans="6:6">
      <c r="F491" s="44"/>
    </row>
    <row r="492" spans="6:6">
      <c r="F492" s="44"/>
    </row>
    <row r="493" spans="6:6">
      <c r="F493" s="44"/>
    </row>
    <row r="494" spans="6:6">
      <c r="F494" s="44"/>
    </row>
    <row r="495" spans="6:6">
      <c r="F495" s="44"/>
    </row>
    <row r="496" spans="6:6">
      <c r="F496" s="44"/>
    </row>
    <row r="497" spans="6:6">
      <c r="F497" s="44"/>
    </row>
    <row r="498" spans="6:6">
      <c r="F498" s="44"/>
    </row>
    <row r="499" spans="6:6">
      <c r="F499" s="44"/>
    </row>
    <row r="500" spans="6:6">
      <c r="F500" s="44"/>
    </row>
    <row r="501" spans="6:6">
      <c r="F501" s="44"/>
    </row>
    <row r="502" spans="6:6">
      <c r="F502" s="44"/>
    </row>
    <row r="503" spans="6:6">
      <c r="F503" s="44"/>
    </row>
    <row r="504" spans="6:6">
      <c r="F504" s="44"/>
    </row>
    <row r="505" spans="6:6">
      <c r="F505" s="44"/>
    </row>
    <row r="506" spans="6:6">
      <c r="F506" s="44"/>
    </row>
    <row r="507" spans="6:6">
      <c r="F507" s="44"/>
    </row>
    <row r="508" spans="6:6">
      <c r="F508" s="44"/>
    </row>
    <row r="509" spans="6:6">
      <c r="F509" s="44"/>
    </row>
    <row r="510" spans="6:6">
      <c r="F510" s="44"/>
    </row>
    <row r="511" spans="6:6">
      <c r="F511" s="44"/>
    </row>
    <row r="512" spans="6:6">
      <c r="F512" s="44"/>
    </row>
    <row r="513" spans="6:6">
      <c r="F513" s="44"/>
    </row>
    <row r="514" spans="6:6">
      <c r="F514" s="44"/>
    </row>
    <row r="515" spans="6:6">
      <c r="F515" s="44"/>
    </row>
    <row r="516" spans="6:6">
      <c r="F516" s="44"/>
    </row>
    <row r="517" spans="6:6">
      <c r="F517" s="44"/>
    </row>
    <row r="518" spans="6:6">
      <c r="F518" s="44"/>
    </row>
    <row r="519" spans="6:6">
      <c r="F519" s="44"/>
    </row>
    <row r="520" spans="6:6">
      <c r="F520" s="44"/>
    </row>
    <row r="521" spans="6:6">
      <c r="F521" s="44"/>
    </row>
    <row r="522" spans="6:6">
      <c r="F522" s="44"/>
    </row>
    <row r="523" spans="6:6">
      <c r="F523" s="44"/>
    </row>
    <row r="524" spans="6:6">
      <c r="F524" s="44"/>
    </row>
    <row r="525" spans="6:6">
      <c r="F525" s="44"/>
    </row>
    <row r="526" spans="6:6">
      <c r="F526" s="44"/>
    </row>
    <row r="527" spans="6:6">
      <c r="F527" s="44"/>
    </row>
    <row r="528" spans="6:6">
      <c r="F528" s="44"/>
    </row>
    <row r="529" spans="6:6">
      <c r="F529" s="44"/>
    </row>
    <row r="530" spans="6:6">
      <c r="F530" s="44"/>
    </row>
    <row r="531" spans="6:6">
      <c r="F531" s="44"/>
    </row>
    <row r="532" spans="6:6">
      <c r="F532" s="44"/>
    </row>
    <row r="533" spans="6:6">
      <c r="F533" s="44"/>
    </row>
    <row r="534" spans="6:6">
      <c r="F534" s="44"/>
    </row>
    <row r="535" spans="6:6">
      <c r="F535" s="44"/>
    </row>
    <row r="536" spans="6:6">
      <c r="F536" s="44"/>
    </row>
    <row r="537" spans="6:6">
      <c r="F537" s="44"/>
    </row>
    <row r="538" spans="6:6">
      <c r="F538" s="44"/>
    </row>
    <row r="539" spans="6:6">
      <c r="F539" s="44"/>
    </row>
    <row r="540" spans="6:6">
      <c r="F540" s="44"/>
    </row>
    <row r="541" spans="6:6">
      <c r="F541" s="44"/>
    </row>
    <row r="542" spans="6:6">
      <c r="F542" s="44"/>
    </row>
    <row r="543" spans="6:6">
      <c r="F543" s="44"/>
    </row>
    <row r="544" spans="6:6">
      <c r="F544" s="44"/>
    </row>
    <row r="545" spans="6:6">
      <c r="F545" s="44"/>
    </row>
    <row r="546" spans="6:6">
      <c r="F546" s="44"/>
    </row>
    <row r="547" spans="6:6">
      <c r="F547" s="44"/>
    </row>
    <row r="548" spans="6:6">
      <c r="F548" s="44"/>
    </row>
    <row r="549" spans="6:6">
      <c r="F549" s="44"/>
    </row>
    <row r="550" spans="6:6">
      <c r="F550" s="44"/>
    </row>
    <row r="551" spans="6:6">
      <c r="F551" s="44"/>
    </row>
    <row r="552" spans="6:6">
      <c r="F552" s="44"/>
    </row>
    <row r="553" spans="6:6">
      <c r="F553" s="44"/>
    </row>
    <row r="554" spans="6:6">
      <c r="F554" s="44"/>
    </row>
    <row r="555" spans="6:6">
      <c r="F555" s="44"/>
    </row>
    <row r="556" spans="6:6">
      <c r="F556" s="44"/>
    </row>
    <row r="557" spans="6:6">
      <c r="F557" s="44"/>
    </row>
    <row r="558" spans="6:6">
      <c r="F558" s="44"/>
    </row>
    <row r="559" spans="6:6">
      <c r="F559" s="44"/>
    </row>
    <row r="560" spans="6:6">
      <c r="F560" s="44"/>
    </row>
    <row r="561" spans="6:6">
      <c r="F561" s="44"/>
    </row>
    <row r="562" spans="6:6">
      <c r="F562" s="44"/>
    </row>
    <row r="563" spans="6:6">
      <c r="F563" s="44"/>
    </row>
    <row r="564" spans="6:6">
      <c r="F564" s="44"/>
    </row>
    <row r="565" spans="6:6">
      <c r="F565" s="44"/>
    </row>
    <row r="566" spans="6:6">
      <c r="F566" s="44"/>
    </row>
    <row r="567" spans="6:6">
      <c r="F567" s="44"/>
    </row>
    <row r="568" spans="6:6">
      <c r="F568" s="44"/>
    </row>
    <row r="569" spans="6:6">
      <c r="F569" s="44"/>
    </row>
    <row r="570" spans="6:6">
      <c r="F570" s="44"/>
    </row>
    <row r="571" spans="6:6">
      <c r="F571" s="44"/>
    </row>
    <row r="572" spans="6:6">
      <c r="F572" s="44"/>
    </row>
    <row r="573" spans="6:6">
      <c r="F573" s="44"/>
    </row>
    <row r="574" spans="6:6">
      <c r="F574" s="44"/>
    </row>
    <row r="575" spans="6:6">
      <c r="F575" s="44"/>
    </row>
    <row r="576" spans="6:6">
      <c r="F576" s="44"/>
    </row>
    <row r="577" spans="6:6">
      <c r="F577" s="44"/>
    </row>
    <row r="578" spans="6:6">
      <c r="F578" s="44"/>
    </row>
    <row r="579" spans="6:6">
      <c r="F579" s="44"/>
    </row>
    <row r="580" spans="6:6">
      <c r="F580" s="44"/>
    </row>
    <row r="581" spans="6:6">
      <c r="F581" s="44"/>
    </row>
    <row r="582" spans="6:6">
      <c r="F582" s="44"/>
    </row>
    <row r="583" spans="6:6">
      <c r="F583" s="44"/>
    </row>
    <row r="584" spans="6:6">
      <c r="F584" s="44"/>
    </row>
    <row r="585" spans="6:6">
      <c r="F585" s="44"/>
    </row>
    <row r="586" spans="6:6">
      <c r="F586" s="44"/>
    </row>
    <row r="587" spans="6:6">
      <c r="F587" s="44"/>
    </row>
    <row r="588" spans="6:6">
      <c r="F588" s="44"/>
    </row>
    <row r="589" spans="6:6">
      <c r="F589" s="44"/>
    </row>
    <row r="590" spans="6:6">
      <c r="F590" s="44"/>
    </row>
    <row r="591" spans="6:6">
      <c r="F591" s="44"/>
    </row>
    <row r="592" spans="6:6">
      <c r="F592" s="44"/>
    </row>
    <row r="593" spans="6:6">
      <c r="F593" s="44"/>
    </row>
    <row r="594" spans="6:6">
      <c r="F594" s="44"/>
    </row>
    <row r="595" spans="6:6">
      <c r="F595" s="44"/>
    </row>
    <row r="596" spans="6:6">
      <c r="F596" s="44"/>
    </row>
    <row r="597" spans="6:6">
      <c r="F597" s="44"/>
    </row>
    <row r="598" spans="6:6">
      <c r="F598" s="44"/>
    </row>
    <row r="599" spans="6:6">
      <c r="F599" s="44"/>
    </row>
    <row r="600" spans="6:6">
      <c r="F600" s="44"/>
    </row>
    <row r="601" spans="6:6">
      <c r="F601" s="44"/>
    </row>
    <row r="602" spans="6:6">
      <c r="F602" s="44"/>
    </row>
    <row r="603" spans="6:6">
      <c r="F603" s="44"/>
    </row>
    <row r="604" spans="6:6">
      <c r="F604" s="44"/>
    </row>
    <row r="605" spans="6:6">
      <c r="F605" s="44"/>
    </row>
    <row r="606" spans="6:6">
      <c r="F606" s="44"/>
    </row>
    <row r="607" spans="6:6">
      <c r="F607" s="44"/>
    </row>
    <row r="608" spans="6:6">
      <c r="F608" s="44"/>
    </row>
    <row r="609" spans="6:6">
      <c r="F609" s="44"/>
    </row>
    <row r="610" spans="6:6">
      <c r="F610" s="44"/>
    </row>
    <row r="611" spans="6:6">
      <c r="F611" s="44"/>
    </row>
    <row r="612" spans="6:6">
      <c r="F612" s="44"/>
    </row>
    <row r="613" spans="6:6">
      <c r="F613" s="44"/>
    </row>
    <row r="614" spans="6:6">
      <c r="F614" s="44"/>
    </row>
    <row r="615" spans="6:6">
      <c r="F615" s="44"/>
    </row>
    <row r="616" spans="6:6">
      <c r="F616" s="44"/>
    </row>
    <row r="617" spans="6:6">
      <c r="F617" s="44"/>
    </row>
    <row r="618" spans="6:6">
      <c r="F618" s="44"/>
    </row>
    <row r="619" spans="6:6">
      <c r="F619" s="44"/>
    </row>
    <row r="620" spans="6:6">
      <c r="F620" s="44"/>
    </row>
    <row r="621" spans="6:6">
      <c r="F621" s="44"/>
    </row>
    <row r="622" spans="6:6">
      <c r="F622" s="44"/>
    </row>
    <row r="623" spans="6:6">
      <c r="F623" s="44"/>
    </row>
    <row r="624" spans="6:6">
      <c r="F624" s="44"/>
    </row>
    <row r="625" spans="6:6">
      <c r="F625" s="44"/>
    </row>
    <row r="626" spans="6:6">
      <c r="F626" s="44"/>
    </row>
    <row r="627" spans="6:6">
      <c r="F627" s="44"/>
    </row>
    <row r="628" spans="6:6">
      <c r="F628" s="44"/>
    </row>
    <row r="629" spans="6:6">
      <c r="F629" s="44"/>
    </row>
    <row r="630" spans="6:6">
      <c r="F630" s="44"/>
    </row>
    <row r="631" spans="6:6">
      <c r="F631" s="44"/>
    </row>
    <row r="632" spans="6:6">
      <c r="F632" s="44"/>
    </row>
    <row r="633" spans="6:6">
      <c r="F633" s="44"/>
    </row>
    <row r="634" spans="6:6">
      <c r="F634" s="44"/>
    </row>
    <row r="635" spans="6:6">
      <c r="F635" s="44"/>
    </row>
    <row r="636" spans="6:6">
      <c r="F636" s="44"/>
    </row>
    <row r="637" spans="6:6">
      <c r="F637" s="44"/>
    </row>
    <row r="638" spans="6:6">
      <c r="F638" s="44"/>
    </row>
    <row r="639" spans="6:6">
      <c r="F639" s="44"/>
    </row>
    <row r="640" spans="6:6">
      <c r="F640" s="44"/>
    </row>
    <row r="641" spans="6:6">
      <c r="F641" s="44"/>
    </row>
    <row r="642" spans="6:6">
      <c r="F642" s="44"/>
    </row>
    <row r="643" spans="6:6">
      <c r="F643" s="44"/>
    </row>
    <row r="644" spans="6:6">
      <c r="F644" s="44"/>
    </row>
    <row r="645" spans="6:6">
      <c r="F645" s="44"/>
    </row>
    <row r="646" spans="6:6">
      <c r="F646" s="44"/>
    </row>
    <row r="647" spans="6:6">
      <c r="F647" s="44"/>
    </row>
    <row r="648" spans="6:6">
      <c r="F648" s="44"/>
    </row>
    <row r="649" spans="6:6">
      <c r="F649" s="44"/>
    </row>
    <row r="650" spans="6:6">
      <c r="F650" s="44"/>
    </row>
    <row r="651" spans="6:6">
      <c r="F651" s="44"/>
    </row>
    <row r="652" spans="6:6">
      <c r="F652" s="44"/>
    </row>
    <row r="653" spans="6:6">
      <c r="F653" s="44"/>
    </row>
    <row r="654" spans="6:6">
      <c r="F654" s="44"/>
    </row>
    <row r="655" spans="6:6">
      <c r="F655" s="44"/>
    </row>
    <row r="656" spans="6:6">
      <c r="F656" s="44"/>
    </row>
    <row r="657" spans="6:6">
      <c r="F657" s="44"/>
    </row>
    <row r="658" spans="6:6">
      <c r="F658" s="44"/>
    </row>
    <row r="659" spans="6:6">
      <c r="F659" s="44"/>
    </row>
    <row r="660" spans="6:6">
      <c r="F660" s="44"/>
    </row>
    <row r="661" spans="6:6">
      <c r="F661" s="44"/>
    </row>
    <row r="662" spans="6:6">
      <c r="F662" s="44"/>
    </row>
    <row r="663" spans="6:6">
      <c r="F663" s="44"/>
    </row>
    <row r="664" spans="6:6">
      <c r="F664" s="44"/>
    </row>
    <row r="665" spans="6:6">
      <c r="F665" s="44"/>
    </row>
    <row r="666" spans="6:6">
      <c r="F666" s="44"/>
    </row>
    <row r="667" spans="6:6">
      <c r="F667" s="44"/>
    </row>
    <row r="668" spans="6:6">
      <c r="F668" s="44"/>
    </row>
    <row r="669" spans="6:6">
      <c r="F669" s="44"/>
    </row>
    <row r="670" spans="6:6">
      <c r="F670" s="44"/>
    </row>
    <row r="671" spans="6:6">
      <c r="F671" s="44"/>
    </row>
    <row r="672" spans="6:6">
      <c r="F672" s="44"/>
    </row>
    <row r="673" spans="6:6">
      <c r="F673" s="44"/>
    </row>
    <row r="674" spans="6:6">
      <c r="F674" s="44"/>
    </row>
    <row r="675" spans="6:6">
      <c r="F675" s="44"/>
    </row>
    <row r="676" spans="6:6">
      <c r="F676" s="44"/>
    </row>
    <row r="677" spans="6:6">
      <c r="F677" s="44"/>
    </row>
    <row r="678" spans="6:6">
      <c r="F678" s="44"/>
    </row>
    <row r="679" spans="6:6">
      <c r="F679" s="44"/>
    </row>
    <row r="680" spans="6:6">
      <c r="F680" s="44"/>
    </row>
    <row r="681" spans="6:6">
      <c r="F681" s="44"/>
    </row>
    <row r="682" spans="6:6">
      <c r="F682" s="44"/>
    </row>
    <row r="683" spans="6:6">
      <c r="F683" s="44"/>
    </row>
    <row r="684" spans="6:6">
      <c r="F684" s="44"/>
    </row>
    <row r="685" spans="6:6">
      <c r="F685" s="44"/>
    </row>
    <row r="686" spans="6:6">
      <c r="F686" s="44"/>
    </row>
    <row r="687" spans="6:6">
      <c r="F687" s="44"/>
    </row>
    <row r="688" spans="6:6">
      <c r="F688" s="44"/>
    </row>
    <row r="689" spans="6:6">
      <c r="F689" s="44"/>
    </row>
    <row r="690" spans="6:6">
      <c r="F690" s="44"/>
    </row>
    <row r="691" spans="6:6">
      <c r="F691" s="44"/>
    </row>
    <row r="692" spans="6:6">
      <c r="F692" s="44"/>
    </row>
    <row r="693" spans="6:6">
      <c r="F693" s="44"/>
    </row>
    <row r="694" spans="6:6">
      <c r="F694" s="44"/>
    </row>
    <row r="695" spans="6:6">
      <c r="F695" s="44"/>
    </row>
    <row r="696" spans="6:6">
      <c r="F696" s="44"/>
    </row>
    <row r="697" spans="6:6">
      <c r="F697" s="44"/>
    </row>
    <row r="698" spans="6:6">
      <c r="F698" s="44"/>
    </row>
    <row r="699" spans="6:6">
      <c r="F699" s="44"/>
    </row>
    <row r="700" spans="6:6">
      <c r="F700" s="44"/>
    </row>
    <row r="701" spans="6:6">
      <c r="F701" s="44"/>
    </row>
    <row r="702" spans="6:6">
      <c r="F702" s="44"/>
    </row>
    <row r="703" spans="6:6">
      <c r="F703" s="44"/>
    </row>
    <row r="704" spans="6:6">
      <c r="F704" s="44"/>
    </row>
    <row r="705" spans="6:6">
      <c r="F705" s="44"/>
    </row>
  </sheetData>
  <pageMargins left="0.70866141732283472" right="0.70866141732283472" top="0.78740157480314965" bottom="0.78740157480314965" header="0.31496062992125984" footer="0.31496062992125984"/>
  <pageSetup paperSize="9" scale="69" fitToHeight="20" orientation="landscape" r:id="rId1"/>
  <ignoredErrors>
    <ignoredError sqref="J30 J51 L103 J65:L68 J94:L95 J123:J124 P6 J38 J70:L73 J97:L99 J119:J121 J134:J141 J144:J145 J148 J158:J160 J163 J92:L92 Z38 J85:L88 J79:L83 Z36 J36 Z6:Z34 Z49:Z55 Z57:Z124 J126:J130 Z134:Z141 J165:J176 J179:J180 Z143:Z180 Z126:Z131 Z40:Z4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T51"/>
  <sheetViews>
    <sheetView tabSelected="1" topLeftCell="A3" zoomScaleNormal="100" workbookViewId="0">
      <selection activeCell="A3" sqref="A3:K3"/>
    </sheetView>
  </sheetViews>
  <sheetFormatPr baseColWidth="10" defaultRowHeight="12.75"/>
  <cols>
    <col min="1" max="1" width="10.7109375" customWidth="1"/>
    <col min="2" max="2" width="19.140625" customWidth="1"/>
    <col min="3" max="3" width="7" customWidth="1"/>
    <col min="4" max="4" width="5.85546875" customWidth="1"/>
    <col min="5" max="5" width="7.85546875" customWidth="1"/>
    <col min="6" max="6" width="9.5703125" customWidth="1"/>
    <col min="7" max="7" width="7.85546875" customWidth="1"/>
    <col min="8" max="8" width="9.7109375" customWidth="1"/>
    <col min="9" max="9" width="6.5703125" customWidth="1"/>
    <col min="10" max="10" width="8.85546875" customWidth="1"/>
    <col min="11" max="11" width="2.42578125" customWidth="1"/>
  </cols>
  <sheetData>
    <row r="1" spans="1:20" ht="45.75" customHeight="1"/>
    <row r="2" spans="1:20" ht="18">
      <c r="A2" s="141" t="s">
        <v>469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20" ht="18">
      <c r="A3" s="141" t="s">
        <v>470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5" spans="1:20">
      <c r="A5" s="11"/>
      <c r="B5" s="11"/>
      <c r="C5" s="11"/>
      <c r="D5" s="11"/>
      <c r="E5" s="11"/>
      <c r="F5" s="11"/>
      <c r="G5" s="19"/>
      <c r="H5" s="19"/>
      <c r="I5" s="4"/>
      <c r="J5" s="19"/>
      <c r="K5" s="19"/>
    </row>
    <row r="6" spans="1:20" ht="18">
      <c r="A6" s="141" t="s">
        <v>62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1:20" ht="15">
      <c r="A7" s="3"/>
      <c r="B7" s="3"/>
    </row>
    <row r="8" spans="1:20" s="105" customFormat="1" ht="15">
      <c r="A8" s="104" t="s">
        <v>200</v>
      </c>
      <c r="C8" s="139" t="s">
        <v>384</v>
      </c>
      <c r="D8" s="139"/>
      <c r="E8" s="139"/>
      <c r="F8" s="105">
        <v>95</v>
      </c>
      <c r="G8" s="106" t="s">
        <v>394</v>
      </c>
      <c r="H8" s="92" t="s">
        <v>348</v>
      </c>
      <c r="I8" s="100"/>
      <c r="J8" s="104">
        <v>448.1</v>
      </c>
    </row>
    <row r="9" spans="1:20" s="100" customFormat="1" ht="14.25">
      <c r="D9" s="103"/>
      <c r="E9" s="103"/>
      <c r="G9" s="101"/>
      <c r="H9" s="102"/>
    </row>
    <row r="10" spans="1:20" s="105" customFormat="1" ht="15">
      <c r="A10" s="104" t="s">
        <v>199</v>
      </c>
      <c r="C10" s="104" t="s">
        <v>384</v>
      </c>
      <c r="D10" s="140"/>
      <c r="E10" s="140"/>
      <c r="F10" s="105">
        <v>95</v>
      </c>
      <c r="G10" s="106" t="s">
        <v>394</v>
      </c>
      <c r="H10" s="92" t="s">
        <v>348</v>
      </c>
      <c r="J10" s="104">
        <v>195</v>
      </c>
      <c r="K10" s="106"/>
    </row>
    <row r="11" spans="1:20" s="100" customFormat="1" ht="14.25">
      <c r="C11" s="105"/>
      <c r="D11" s="105"/>
      <c r="E11" s="105"/>
      <c r="F11" s="105"/>
      <c r="G11" s="106"/>
      <c r="H11" s="92"/>
      <c r="I11" s="105"/>
      <c r="J11" s="105"/>
    </row>
    <row r="12" spans="1:20" s="105" customFormat="1" ht="15">
      <c r="A12" s="104" t="s">
        <v>197</v>
      </c>
      <c r="C12" s="104" t="s">
        <v>384</v>
      </c>
      <c r="F12" s="105">
        <v>95</v>
      </c>
      <c r="G12" s="106" t="s">
        <v>394</v>
      </c>
      <c r="H12" s="92" t="s">
        <v>348</v>
      </c>
      <c r="J12" s="104">
        <v>199</v>
      </c>
      <c r="M12" s="11"/>
      <c r="N12" s="24"/>
      <c r="O12" s="24"/>
      <c r="P12" s="11"/>
      <c r="Q12" s="11"/>
    </row>
    <row r="13" spans="1:20" s="100" customFormat="1" ht="14.25">
      <c r="C13" s="105"/>
      <c r="D13" s="105"/>
      <c r="E13" s="105"/>
      <c r="F13" s="105"/>
      <c r="G13" s="106"/>
      <c r="H13" s="92"/>
      <c r="I13" s="105"/>
      <c r="J13" s="105"/>
    </row>
    <row r="14" spans="1:20" s="105" customFormat="1" ht="15">
      <c r="A14" s="104" t="s">
        <v>198</v>
      </c>
      <c r="C14" s="104" t="s">
        <v>448</v>
      </c>
      <c r="F14" s="105">
        <v>94</v>
      </c>
      <c r="G14" s="106" t="s">
        <v>394</v>
      </c>
      <c r="H14" s="92" t="s">
        <v>449</v>
      </c>
      <c r="J14" s="104">
        <v>192</v>
      </c>
    </row>
    <row r="15" spans="1:20" ht="15">
      <c r="A15" s="3"/>
      <c r="B15" s="3"/>
      <c r="F15" s="3"/>
      <c r="G15" s="3"/>
      <c r="H15" s="3"/>
      <c r="I15" s="3"/>
      <c r="J15" s="3"/>
    </row>
    <row r="16" spans="1:20" ht="15">
      <c r="A16" s="3"/>
      <c r="B16" s="3"/>
      <c r="P16" s="11"/>
      <c r="Q16" s="24"/>
      <c r="R16" s="24"/>
      <c r="S16" s="11"/>
      <c r="T16" s="11"/>
    </row>
    <row r="17" spans="1:11" ht="18">
      <c r="A17" s="141" t="s">
        <v>63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</row>
    <row r="19" spans="1:11">
      <c r="D19" s="8">
        <v>2015</v>
      </c>
      <c r="G19" s="8">
        <v>2016</v>
      </c>
    </row>
    <row r="20" spans="1:11">
      <c r="D20" s="8"/>
      <c r="F20" s="8"/>
      <c r="G20" s="8"/>
    </row>
    <row r="21" spans="1:11">
      <c r="A21" t="s">
        <v>64</v>
      </c>
      <c r="D21">
        <v>46</v>
      </c>
      <c r="G21" s="92">
        <v>51</v>
      </c>
    </row>
    <row r="25" spans="1:11" ht="18">
      <c r="A25" s="141" t="s">
        <v>65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</row>
    <row r="27" spans="1:11">
      <c r="D27" s="8">
        <v>2015</v>
      </c>
      <c r="E27" s="8"/>
      <c r="G27" s="8">
        <v>2016</v>
      </c>
    </row>
    <row r="29" spans="1:11">
      <c r="A29" t="s">
        <v>66</v>
      </c>
      <c r="D29">
        <v>44</v>
      </c>
      <c r="G29" s="92">
        <v>48</v>
      </c>
    </row>
    <row r="30" spans="1:11">
      <c r="G30" s="92"/>
    </row>
    <row r="31" spans="1:11">
      <c r="A31" t="s">
        <v>67</v>
      </c>
      <c r="D31">
        <v>2</v>
      </c>
      <c r="G31" s="92">
        <v>3</v>
      </c>
    </row>
    <row r="34" spans="1:11" ht="18">
      <c r="A34" s="141" t="s">
        <v>194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</row>
    <row r="36" spans="1:11" ht="25.5">
      <c r="F36" s="22" t="s">
        <v>190</v>
      </c>
      <c r="G36" s="23"/>
      <c r="H36" s="22" t="s">
        <v>191</v>
      </c>
      <c r="I36" s="23"/>
      <c r="J36" s="22" t="s">
        <v>192</v>
      </c>
    </row>
    <row r="37" spans="1:11">
      <c r="F37" t="s">
        <v>68</v>
      </c>
      <c r="H37" t="s">
        <v>69</v>
      </c>
      <c r="J37" t="s">
        <v>70</v>
      </c>
    </row>
    <row r="39" spans="1:11" s="92" customFormat="1">
      <c r="A39" s="92" t="s">
        <v>484</v>
      </c>
      <c r="C39" s="59">
        <v>66</v>
      </c>
      <c r="D39" s="92" t="s">
        <v>137</v>
      </c>
      <c r="F39" s="12" t="s">
        <v>395</v>
      </c>
      <c r="G39" s="12"/>
      <c r="H39" s="12"/>
      <c r="I39" s="59"/>
      <c r="J39" s="59"/>
    </row>
    <row r="40" spans="1:11" s="92" customFormat="1">
      <c r="A40" s="92" t="s">
        <v>485</v>
      </c>
      <c r="C40" s="59">
        <v>92</v>
      </c>
      <c r="D40" s="92" t="s">
        <v>394</v>
      </c>
      <c r="F40" s="12" t="s">
        <v>395</v>
      </c>
      <c r="G40" s="12"/>
      <c r="H40" s="12"/>
      <c r="I40" s="59"/>
      <c r="J40" s="59"/>
    </row>
    <row r="41" spans="1:11" s="92" customFormat="1">
      <c r="A41" s="92" t="s">
        <v>486</v>
      </c>
      <c r="C41" s="59">
        <v>69</v>
      </c>
      <c r="D41" s="92" t="s">
        <v>394</v>
      </c>
      <c r="F41" s="12" t="s">
        <v>395</v>
      </c>
      <c r="G41" s="12"/>
      <c r="H41" s="12"/>
      <c r="I41" s="59"/>
      <c r="J41" s="59"/>
    </row>
    <row r="42" spans="1:11" s="92" customFormat="1">
      <c r="A42" s="92" t="s">
        <v>487</v>
      </c>
      <c r="C42" s="59">
        <v>67</v>
      </c>
      <c r="D42" s="92" t="s">
        <v>394</v>
      </c>
      <c r="F42" s="12" t="s">
        <v>395</v>
      </c>
      <c r="G42" s="12"/>
      <c r="H42" s="12"/>
      <c r="I42" s="59"/>
      <c r="J42" s="59"/>
    </row>
    <row r="43" spans="1:11" s="92" customFormat="1">
      <c r="C43" s="59"/>
      <c r="F43" s="12"/>
      <c r="G43" s="12"/>
      <c r="H43" s="12"/>
      <c r="I43" s="59"/>
      <c r="J43" s="59"/>
    </row>
    <row r="44" spans="1:11" s="92" customFormat="1">
      <c r="A44" s="92" t="s">
        <v>488</v>
      </c>
      <c r="C44" s="59">
        <v>82</v>
      </c>
      <c r="D44" s="92" t="s">
        <v>394</v>
      </c>
      <c r="F44" s="12"/>
      <c r="G44" s="12"/>
      <c r="H44" s="12" t="s">
        <v>327</v>
      </c>
      <c r="I44" s="59"/>
      <c r="J44" s="59"/>
    </row>
    <row r="45" spans="1:11" s="92" customFormat="1">
      <c r="C45" s="59"/>
      <c r="F45" s="12"/>
      <c r="G45" s="59"/>
      <c r="H45" s="12"/>
      <c r="I45" s="59"/>
      <c r="J45" s="12"/>
    </row>
    <row r="46" spans="1:11" s="92" customFormat="1">
      <c r="A46" s="92" t="s">
        <v>489</v>
      </c>
      <c r="C46" s="59">
        <v>65</v>
      </c>
      <c r="D46" s="92" t="s">
        <v>394</v>
      </c>
      <c r="F46" s="59"/>
      <c r="G46" s="59"/>
      <c r="H46" s="12"/>
      <c r="I46" s="59"/>
      <c r="J46" s="12" t="s">
        <v>395</v>
      </c>
    </row>
    <row r="47" spans="1:11" s="92" customFormat="1">
      <c r="C47" s="59"/>
      <c r="F47" s="59"/>
      <c r="G47" s="59"/>
      <c r="H47" s="59"/>
      <c r="I47" s="59"/>
      <c r="J47" s="59"/>
    </row>
    <row r="48" spans="1:11" s="92" customFormat="1">
      <c r="C48" s="59"/>
      <c r="F48" s="59"/>
      <c r="G48" s="59"/>
      <c r="H48" s="59"/>
      <c r="I48" s="59"/>
      <c r="J48" s="59"/>
    </row>
    <row r="49" spans="1:10" s="8" customFormat="1" ht="18">
      <c r="A49" s="7" t="s">
        <v>492</v>
      </c>
      <c r="C49" s="12"/>
      <c r="F49" s="12"/>
      <c r="G49" s="12"/>
      <c r="H49" s="12"/>
      <c r="I49" s="12"/>
      <c r="J49" s="12"/>
    </row>
    <row r="51" spans="1:10">
      <c r="A51" t="s">
        <v>490</v>
      </c>
      <c r="C51">
        <v>62</v>
      </c>
      <c r="D51" t="s">
        <v>491</v>
      </c>
      <c r="F51" s="8" t="s">
        <v>493</v>
      </c>
    </row>
  </sheetData>
  <sortState ref="A40:Q43">
    <sortCondition ref="A40:A43"/>
  </sortState>
  <mergeCells count="6">
    <mergeCell ref="A34:K34"/>
    <mergeCell ref="A6:K6"/>
    <mergeCell ref="A2:K2"/>
    <mergeCell ref="A3:K3"/>
    <mergeCell ref="A17:K17"/>
    <mergeCell ref="A25:K25"/>
  </mergeCells>
  <phoneticPr fontId="0" type="noConversion"/>
  <pageMargins left="0.39370078740157483" right="7.874015748031496E-2" top="0.39370078740157483" bottom="0.23622047244094491" header="0.51181102362204722" footer="0.35433070866141736"/>
  <pageSetup paperSize="9" orientation="portrait" r:id="rId1"/>
  <headerFooter alignWithMargins="0">
    <oddFooter>&amp;C&amp;"Arial,Fett"&amp;12Hauptsponsor
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2">
    <tabColor indexed="21"/>
  </sheetPr>
  <dimension ref="A2:P63"/>
  <sheetViews>
    <sheetView showGridLines="0" showRowColHeaders="0" showZeros="0" workbookViewId="0">
      <selection activeCell="P17" sqref="P11:P17"/>
    </sheetView>
  </sheetViews>
  <sheetFormatPr baseColWidth="10" defaultRowHeight="12.75"/>
  <cols>
    <col min="1" max="1" width="4.85546875" style="109" customWidth="1"/>
    <col min="2" max="2" width="3.5703125" style="109" customWidth="1"/>
    <col min="3" max="3" width="18.140625" style="109" customWidth="1"/>
    <col min="4" max="4" width="13.85546875" style="109" customWidth="1"/>
    <col min="5" max="13" width="6.5703125" style="109" customWidth="1"/>
    <col min="14" max="14" width="7" style="109" customWidth="1"/>
    <col min="15" max="15" width="5.7109375" style="109" customWidth="1"/>
    <col min="16" max="16" width="6.5703125" style="109" customWidth="1"/>
    <col min="17" max="256" width="11.42578125" style="109"/>
    <col min="257" max="257" width="4.85546875" style="109" customWidth="1"/>
    <col min="258" max="258" width="3.5703125" style="109" customWidth="1"/>
    <col min="259" max="259" width="18.140625" style="109" customWidth="1"/>
    <col min="260" max="260" width="13.85546875" style="109" customWidth="1"/>
    <col min="261" max="269" width="6.5703125" style="109" customWidth="1"/>
    <col min="270" max="270" width="7" style="109" customWidth="1"/>
    <col min="271" max="271" width="5.7109375" style="109" customWidth="1"/>
    <col min="272" max="272" width="6.5703125" style="109" customWidth="1"/>
    <col min="273" max="512" width="11.42578125" style="109"/>
    <col min="513" max="513" width="4.85546875" style="109" customWidth="1"/>
    <col min="514" max="514" width="3.5703125" style="109" customWidth="1"/>
    <col min="515" max="515" width="18.140625" style="109" customWidth="1"/>
    <col min="516" max="516" width="13.85546875" style="109" customWidth="1"/>
    <col min="517" max="525" width="6.5703125" style="109" customWidth="1"/>
    <col min="526" max="526" width="7" style="109" customWidth="1"/>
    <col min="527" max="527" width="5.7109375" style="109" customWidth="1"/>
    <col min="528" max="528" width="6.5703125" style="109" customWidth="1"/>
    <col min="529" max="768" width="11.42578125" style="109"/>
    <col min="769" max="769" width="4.85546875" style="109" customWidth="1"/>
    <col min="770" max="770" width="3.5703125" style="109" customWidth="1"/>
    <col min="771" max="771" width="18.140625" style="109" customWidth="1"/>
    <col min="772" max="772" width="13.85546875" style="109" customWidth="1"/>
    <col min="773" max="781" width="6.5703125" style="109" customWidth="1"/>
    <col min="782" max="782" width="7" style="109" customWidth="1"/>
    <col min="783" max="783" width="5.7109375" style="109" customWidth="1"/>
    <col min="784" max="784" width="6.5703125" style="109" customWidth="1"/>
    <col min="785" max="1024" width="11.42578125" style="109"/>
    <col min="1025" max="1025" width="4.85546875" style="109" customWidth="1"/>
    <col min="1026" max="1026" width="3.5703125" style="109" customWidth="1"/>
    <col min="1027" max="1027" width="18.140625" style="109" customWidth="1"/>
    <col min="1028" max="1028" width="13.85546875" style="109" customWidth="1"/>
    <col min="1029" max="1037" width="6.5703125" style="109" customWidth="1"/>
    <col min="1038" max="1038" width="7" style="109" customWidth="1"/>
    <col min="1039" max="1039" width="5.7109375" style="109" customWidth="1"/>
    <col min="1040" max="1040" width="6.5703125" style="109" customWidth="1"/>
    <col min="1041" max="1280" width="11.42578125" style="109"/>
    <col min="1281" max="1281" width="4.85546875" style="109" customWidth="1"/>
    <col min="1282" max="1282" width="3.5703125" style="109" customWidth="1"/>
    <col min="1283" max="1283" width="18.140625" style="109" customWidth="1"/>
    <col min="1284" max="1284" width="13.85546875" style="109" customWidth="1"/>
    <col min="1285" max="1293" width="6.5703125" style="109" customWidth="1"/>
    <col min="1294" max="1294" width="7" style="109" customWidth="1"/>
    <col min="1295" max="1295" width="5.7109375" style="109" customWidth="1"/>
    <col min="1296" max="1296" width="6.5703125" style="109" customWidth="1"/>
    <col min="1297" max="1536" width="11.42578125" style="109"/>
    <col min="1537" max="1537" width="4.85546875" style="109" customWidth="1"/>
    <col min="1538" max="1538" width="3.5703125" style="109" customWidth="1"/>
    <col min="1539" max="1539" width="18.140625" style="109" customWidth="1"/>
    <col min="1540" max="1540" width="13.85546875" style="109" customWidth="1"/>
    <col min="1541" max="1549" width="6.5703125" style="109" customWidth="1"/>
    <col min="1550" max="1550" width="7" style="109" customWidth="1"/>
    <col min="1551" max="1551" width="5.7109375" style="109" customWidth="1"/>
    <col min="1552" max="1552" width="6.5703125" style="109" customWidth="1"/>
    <col min="1553" max="1792" width="11.42578125" style="109"/>
    <col min="1793" max="1793" width="4.85546875" style="109" customWidth="1"/>
    <col min="1794" max="1794" width="3.5703125" style="109" customWidth="1"/>
    <col min="1795" max="1795" width="18.140625" style="109" customWidth="1"/>
    <col min="1796" max="1796" width="13.85546875" style="109" customWidth="1"/>
    <col min="1797" max="1805" width="6.5703125" style="109" customWidth="1"/>
    <col min="1806" max="1806" width="7" style="109" customWidth="1"/>
    <col min="1807" max="1807" width="5.7109375" style="109" customWidth="1"/>
    <col min="1808" max="1808" width="6.5703125" style="109" customWidth="1"/>
    <col min="1809" max="2048" width="11.42578125" style="109"/>
    <col min="2049" max="2049" width="4.85546875" style="109" customWidth="1"/>
    <col min="2050" max="2050" width="3.5703125" style="109" customWidth="1"/>
    <col min="2051" max="2051" width="18.140625" style="109" customWidth="1"/>
    <col min="2052" max="2052" width="13.85546875" style="109" customWidth="1"/>
    <col min="2053" max="2061" width="6.5703125" style="109" customWidth="1"/>
    <col min="2062" max="2062" width="7" style="109" customWidth="1"/>
    <col min="2063" max="2063" width="5.7109375" style="109" customWidth="1"/>
    <col min="2064" max="2064" width="6.5703125" style="109" customWidth="1"/>
    <col min="2065" max="2304" width="11.42578125" style="109"/>
    <col min="2305" max="2305" width="4.85546875" style="109" customWidth="1"/>
    <col min="2306" max="2306" width="3.5703125" style="109" customWidth="1"/>
    <col min="2307" max="2307" width="18.140625" style="109" customWidth="1"/>
    <col min="2308" max="2308" width="13.85546875" style="109" customWidth="1"/>
    <col min="2309" max="2317" width="6.5703125" style="109" customWidth="1"/>
    <col min="2318" max="2318" width="7" style="109" customWidth="1"/>
    <col min="2319" max="2319" width="5.7109375" style="109" customWidth="1"/>
    <col min="2320" max="2320" width="6.5703125" style="109" customWidth="1"/>
    <col min="2321" max="2560" width="11.42578125" style="109"/>
    <col min="2561" max="2561" width="4.85546875" style="109" customWidth="1"/>
    <col min="2562" max="2562" width="3.5703125" style="109" customWidth="1"/>
    <col min="2563" max="2563" width="18.140625" style="109" customWidth="1"/>
    <col min="2564" max="2564" width="13.85546875" style="109" customWidth="1"/>
    <col min="2565" max="2573" width="6.5703125" style="109" customWidth="1"/>
    <col min="2574" max="2574" width="7" style="109" customWidth="1"/>
    <col min="2575" max="2575" width="5.7109375" style="109" customWidth="1"/>
    <col min="2576" max="2576" width="6.5703125" style="109" customWidth="1"/>
    <col min="2577" max="2816" width="11.42578125" style="109"/>
    <col min="2817" max="2817" width="4.85546875" style="109" customWidth="1"/>
    <col min="2818" max="2818" width="3.5703125" style="109" customWidth="1"/>
    <col min="2819" max="2819" width="18.140625" style="109" customWidth="1"/>
    <col min="2820" max="2820" width="13.85546875" style="109" customWidth="1"/>
    <col min="2821" max="2829" width="6.5703125" style="109" customWidth="1"/>
    <col min="2830" max="2830" width="7" style="109" customWidth="1"/>
    <col min="2831" max="2831" width="5.7109375" style="109" customWidth="1"/>
    <col min="2832" max="2832" width="6.5703125" style="109" customWidth="1"/>
    <col min="2833" max="3072" width="11.42578125" style="109"/>
    <col min="3073" max="3073" width="4.85546875" style="109" customWidth="1"/>
    <col min="3074" max="3074" width="3.5703125" style="109" customWidth="1"/>
    <col min="3075" max="3075" width="18.140625" style="109" customWidth="1"/>
    <col min="3076" max="3076" width="13.85546875" style="109" customWidth="1"/>
    <col min="3077" max="3085" width="6.5703125" style="109" customWidth="1"/>
    <col min="3086" max="3086" width="7" style="109" customWidth="1"/>
    <col min="3087" max="3087" width="5.7109375" style="109" customWidth="1"/>
    <col min="3088" max="3088" width="6.5703125" style="109" customWidth="1"/>
    <col min="3089" max="3328" width="11.42578125" style="109"/>
    <col min="3329" max="3329" width="4.85546875" style="109" customWidth="1"/>
    <col min="3330" max="3330" width="3.5703125" style="109" customWidth="1"/>
    <col min="3331" max="3331" width="18.140625" style="109" customWidth="1"/>
    <col min="3332" max="3332" width="13.85546875" style="109" customWidth="1"/>
    <col min="3333" max="3341" width="6.5703125" style="109" customWidth="1"/>
    <col min="3342" max="3342" width="7" style="109" customWidth="1"/>
    <col min="3343" max="3343" width="5.7109375" style="109" customWidth="1"/>
    <col min="3344" max="3344" width="6.5703125" style="109" customWidth="1"/>
    <col min="3345" max="3584" width="11.42578125" style="109"/>
    <col min="3585" max="3585" width="4.85546875" style="109" customWidth="1"/>
    <col min="3586" max="3586" width="3.5703125" style="109" customWidth="1"/>
    <col min="3587" max="3587" width="18.140625" style="109" customWidth="1"/>
    <col min="3588" max="3588" width="13.85546875" style="109" customWidth="1"/>
    <col min="3589" max="3597" width="6.5703125" style="109" customWidth="1"/>
    <col min="3598" max="3598" width="7" style="109" customWidth="1"/>
    <col min="3599" max="3599" width="5.7109375" style="109" customWidth="1"/>
    <col min="3600" max="3600" width="6.5703125" style="109" customWidth="1"/>
    <col min="3601" max="3840" width="11.42578125" style="109"/>
    <col min="3841" max="3841" width="4.85546875" style="109" customWidth="1"/>
    <col min="3842" max="3842" width="3.5703125" style="109" customWidth="1"/>
    <col min="3843" max="3843" width="18.140625" style="109" customWidth="1"/>
    <col min="3844" max="3844" width="13.85546875" style="109" customWidth="1"/>
    <col min="3845" max="3853" width="6.5703125" style="109" customWidth="1"/>
    <col min="3854" max="3854" width="7" style="109" customWidth="1"/>
    <col min="3855" max="3855" width="5.7109375" style="109" customWidth="1"/>
    <col min="3856" max="3856" width="6.5703125" style="109" customWidth="1"/>
    <col min="3857" max="4096" width="11.42578125" style="109"/>
    <col min="4097" max="4097" width="4.85546875" style="109" customWidth="1"/>
    <col min="4098" max="4098" width="3.5703125" style="109" customWidth="1"/>
    <col min="4099" max="4099" width="18.140625" style="109" customWidth="1"/>
    <col min="4100" max="4100" width="13.85546875" style="109" customWidth="1"/>
    <col min="4101" max="4109" width="6.5703125" style="109" customWidth="1"/>
    <col min="4110" max="4110" width="7" style="109" customWidth="1"/>
    <col min="4111" max="4111" width="5.7109375" style="109" customWidth="1"/>
    <col min="4112" max="4112" width="6.5703125" style="109" customWidth="1"/>
    <col min="4113" max="4352" width="11.42578125" style="109"/>
    <col min="4353" max="4353" width="4.85546875" style="109" customWidth="1"/>
    <col min="4354" max="4354" width="3.5703125" style="109" customWidth="1"/>
    <col min="4355" max="4355" width="18.140625" style="109" customWidth="1"/>
    <col min="4356" max="4356" width="13.85546875" style="109" customWidth="1"/>
    <col min="4357" max="4365" width="6.5703125" style="109" customWidth="1"/>
    <col min="4366" max="4366" width="7" style="109" customWidth="1"/>
    <col min="4367" max="4367" width="5.7109375" style="109" customWidth="1"/>
    <col min="4368" max="4368" width="6.5703125" style="109" customWidth="1"/>
    <col min="4369" max="4608" width="11.42578125" style="109"/>
    <col min="4609" max="4609" width="4.85546875" style="109" customWidth="1"/>
    <col min="4610" max="4610" width="3.5703125" style="109" customWidth="1"/>
    <col min="4611" max="4611" width="18.140625" style="109" customWidth="1"/>
    <col min="4612" max="4612" width="13.85546875" style="109" customWidth="1"/>
    <col min="4613" max="4621" width="6.5703125" style="109" customWidth="1"/>
    <col min="4622" max="4622" width="7" style="109" customWidth="1"/>
    <col min="4623" max="4623" width="5.7109375" style="109" customWidth="1"/>
    <col min="4624" max="4624" width="6.5703125" style="109" customWidth="1"/>
    <col min="4625" max="4864" width="11.42578125" style="109"/>
    <col min="4865" max="4865" width="4.85546875" style="109" customWidth="1"/>
    <col min="4866" max="4866" width="3.5703125" style="109" customWidth="1"/>
    <col min="4867" max="4867" width="18.140625" style="109" customWidth="1"/>
    <col min="4868" max="4868" width="13.85546875" style="109" customWidth="1"/>
    <col min="4869" max="4877" width="6.5703125" style="109" customWidth="1"/>
    <col min="4878" max="4878" width="7" style="109" customWidth="1"/>
    <col min="4879" max="4879" width="5.7109375" style="109" customWidth="1"/>
    <col min="4880" max="4880" width="6.5703125" style="109" customWidth="1"/>
    <col min="4881" max="5120" width="11.42578125" style="109"/>
    <col min="5121" max="5121" width="4.85546875" style="109" customWidth="1"/>
    <col min="5122" max="5122" width="3.5703125" style="109" customWidth="1"/>
    <col min="5123" max="5123" width="18.140625" style="109" customWidth="1"/>
    <col min="5124" max="5124" width="13.85546875" style="109" customWidth="1"/>
    <col min="5125" max="5133" width="6.5703125" style="109" customWidth="1"/>
    <col min="5134" max="5134" width="7" style="109" customWidth="1"/>
    <col min="5135" max="5135" width="5.7109375" style="109" customWidth="1"/>
    <col min="5136" max="5136" width="6.5703125" style="109" customWidth="1"/>
    <col min="5137" max="5376" width="11.42578125" style="109"/>
    <col min="5377" max="5377" width="4.85546875" style="109" customWidth="1"/>
    <col min="5378" max="5378" width="3.5703125" style="109" customWidth="1"/>
    <col min="5379" max="5379" width="18.140625" style="109" customWidth="1"/>
    <col min="5380" max="5380" width="13.85546875" style="109" customWidth="1"/>
    <col min="5381" max="5389" width="6.5703125" style="109" customWidth="1"/>
    <col min="5390" max="5390" width="7" style="109" customWidth="1"/>
    <col min="5391" max="5391" width="5.7109375" style="109" customWidth="1"/>
    <col min="5392" max="5392" width="6.5703125" style="109" customWidth="1"/>
    <col min="5393" max="5632" width="11.42578125" style="109"/>
    <col min="5633" max="5633" width="4.85546875" style="109" customWidth="1"/>
    <col min="5634" max="5634" width="3.5703125" style="109" customWidth="1"/>
    <col min="5635" max="5635" width="18.140625" style="109" customWidth="1"/>
    <col min="5636" max="5636" width="13.85546875" style="109" customWidth="1"/>
    <col min="5637" max="5645" width="6.5703125" style="109" customWidth="1"/>
    <col min="5646" max="5646" width="7" style="109" customWidth="1"/>
    <col min="5647" max="5647" width="5.7109375" style="109" customWidth="1"/>
    <col min="5648" max="5648" width="6.5703125" style="109" customWidth="1"/>
    <col min="5649" max="5888" width="11.42578125" style="109"/>
    <col min="5889" max="5889" width="4.85546875" style="109" customWidth="1"/>
    <col min="5890" max="5890" width="3.5703125" style="109" customWidth="1"/>
    <col min="5891" max="5891" width="18.140625" style="109" customWidth="1"/>
    <col min="5892" max="5892" width="13.85546875" style="109" customWidth="1"/>
    <col min="5893" max="5901" width="6.5703125" style="109" customWidth="1"/>
    <col min="5902" max="5902" width="7" style="109" customWidth="1"/>
    <col min="5903" max="5903" width="5.7109375" style="109" customWidth="1"/>
    <col min="5904" max="5904" width="6.5703125" style="109" customWidth="1"/>
    <col min="5905" max="6144" width="11.42578125" style="109"/>
    <col min="6145" max="6145" width="4.85546875" style="109" customWidth="1"/>
    <col min="6146" max="6146" width="3.5703125" style="109" customWidth="1"/>
    <col min="6147" max="6147" width="18.140625" style="109" customWidth="1"/>
    <col min="6148" max="6148" width="13.85546875" style="109" customWidth="1"/>
    <col min="6149" max="6157" width="6.5703125" style="109" customWidth="1"/>
    <col min="6158" max="6158" width="7" style="109" customWidth="1"/>
    <col min="6159" max="6159" width="5.7109375" style="109" customWidth="1"/>
    <col min="6160" max="6160" width="6.5703125" style="109" customWidth="1"/>
    <col min="6161" max="6400" width="11.42578125" style="109"/>
    <col min="6401" max="6401" width="4.85546875" style="109" customWidth="1"/>
    <col min="6402" max="6402" width="3.5703125" style="109" customWidth="1"/>
    <col min="6403" max="6403" width="18.140625" style="109" customWidth="1"/>
    <col min="6404" max="6404" width="13.85546875" style="109" customWidth="1"/>
    <col min="6405" max="6413" width="6.5703125" style="109" customWidth="1"/>
    <col min="6414" max="6414" width="7" style="109" customWidth="1"/>
    <col min="6415" max="6415" width="5.7109375" style="109" customWidth="1"/>
    <col min="6416" max="6416" width="6.5703125" style="109" customWidth="1"/>
    <col min="6417" max="6656" width="11.42578125" style="109"/>
    <col min="6657" max="6657" width="4.85546875" style="109" customWidth="1"/>
    <col min="6658" max="6658" width="3.5703125" style="109" customWidth="1"/>
    <col min="6659" max="6659" width="18.140625" style="109" customWidth="1"/>
    <col min="6660" max="6660" width="13.85546875" style="109" customWidth="1"/>
    <col min="6661" max="6669" width="6.5703125" style="109" customWidth="1"/>
    <col min="6670" max="6670" width="7" style="109" customWidth="1"/>
    <col min="6671" max="6671" width="5.7109375" style="109" customWidth="1"/>
    <col min="6672" max="6672" width="6.5703125" style="109" customWidth="1"/>
    <col min="6673" max="6912" width="11.42578125" style="109"/>
    <col min="6913" max="6913" width="4.85546875" style="109" customWidth="1"/>
    <col min="6914" max="6914" width="3.5703125" style="109" customWidth="1"/>
    <col min="6915" max="6915" width="18.140625" style="109" customWidth="1"/>
    <col min="6916" max="6916" width="13.85546875" style="109" customWidth="1"/>
    <col min="6917" max="6925" width="6.5703125" style="109" customWidth="1"/>
    <col min="6926" max="6926" width="7" style="109" customWidth="1"/>
    <col min="6927" max="6927" width="5.7109375" style="109" customWidth="1"/>
    <col min="6928" max="6928" width="6.5703125" style="109" customWidth="1"/>
    <col min="6929" max="7168" width="11.42578125" style="109"/>
    <col min="7169" max="7169" width="4.85546875" style="109" customWidth="1"/>
    <col min="7170" max="7170" width="3.5703125" style="109" customWidth="1"/>
    <col min="7171" max="7171" width="18.140625" style="109" customWidth="1"/>
    <col min="7172" max="7172" width="13.85546875" style="109" customWidth="1"/>
    <col min="7173" max="7181" width="6.5703125" style="109" customWidth="1"/>
    <col min="7182" max="7182" width="7" style="109" customWidth="1"/>
    <col min="7183" max="7183" width="5.7109375" style="109" customWidth="1"/>
    <col min="7184" max="7184" width="6.5703125" style="109" customWidth="1"/>
    <col min="7185" max="7424" width="11.42578125" style="109"/>
    <col min="7425" max="7425" width="4.85546875" style="109" customWidth="1"/>
    <col min="7426" max="7426" width="3.5703125" style="109" customWidth="1"/>
    <col min="7427" max="7427" width="18.140625" style="109" customWidth="1"/>
    <col min="7428" max="7428" width="13.85546875" style="109" customWidth="1"/>
    <col min="7429" max="7437" width="6.5703125" style="109" customWidth="1"/>
    <col min="7438" max="7438" width="7" style="109" customWidth="1"/>
    <col min="7439" max="7439" width="5.7109375" style="109" customWidth="1"/>
    <col min="7440" max="7440" width="6.5703125" style="109" customWidth="1"/>
    <col min="7441" max="7680" width="11.42578125" style="109"/>
    <col min="7681" max="7681" width="4.85546875" style="109" customWidth="1"/>
    <col min="7682" max="7682" width="3.5703125" style="109" customWidth="1"/>
    <col min="7683" max="7683" width="18.140625" style="109" customWidth="1"/>
    <col min="7684" max="7684" width="13.85546875" style="109" customWidth="1"/>
    <col min="7685" max="7693" width="6.5703125" style="109" customWidth="1"/>
    <col min="7694" max="7694" width="7" style="109" customWidth="1"/>
    <col min="7695" max="7695" width="5.7109375" style="109" customWidth="1"/>
    <col min="7696" max="7696" width="6.5703125" style="109" customWidth="1"/>
    <col min="7697" max="7936" width="11.42578125" style="109"/>
    <col min="7937" max="7937" width="4.85546875" style="109" customWidth="1"/>
    <col min="7938" max="7938" width="3.5703125" style="109" customWidth="1"/>
    <col min="7939" max="7939" width="18.140625" style="109" customWidth="1"/>
    <col min="7940" max="7940" width="13.85546875" style="109" customWidth="1"/>
    <col min="7941" max="7949" width="6.5703125" style="109" customWidth="1"/>
    <col min="7950" max="7950" width="7" style="109" customWidth="1"/>
    <col min="7951" max="7951" width="5.7109375" style="109" customWidth="1"/>
    <col min="7952" max="7952" width="6.5703125" style="109" customWidth="1"/>
    <col min="7953" max="8192" width="11.42578125" style="109"/>
    <col min="8193" max="8193" width="4.85546875" style="109" customWidth="1"/>
    <col min="8194" max="8194" width="3.5703125" style="109" customWidth="1"/>
    <col min="8195" max="8195" width="18.140625" style="109" customWidth="1"/>
    <col min="8196" max="8196" width="13.85546875" style="109" customWidth="1"/>
    <col min="8197" max="8205" width="6.5703125" style="109" customWidth="1"/>
    <col min="8206" max="8206" width="7" style="109" customWidth="1"/>
    <col min="8207" max="8207" width="5.7109375" style="109" customWidth="1"/>
    <col min="8208" max="8208" width="6.5703125" style="109" customWidth="1"/>
    <col min="8209" max="8448" width="11.42578125" style="109"/>
    <col min="8449" max="8449" width="4.85546875" style="109" customWidth="1"/>
    <col min="8450" max="8450" width="3.5703125" style="109" customWidth="1"/>
    <col min="8451" max="8451" width="18.140625" style="109" customWidth="1"/>
    <col min="8452" max="8452" width="13.85546875" style="109" customWidth="1"/>
    <col min="8453" max="8461" width="6.5703125" style="109" customWidth="1"/>
    <col min="8462" max="8462" width="7" style="109" customWidth="1"/>
    <col min="8463" max="8463" width="5.7109375" style="109" customWidth="1"/>
    <col min="8464" max="8464" width="6.5703125" style="109" customWidth="1"/>
    <col min="8465" max="8704" width="11.42578125" style="109"/>
    <col min="8705" max="8705" width="4.85546875" style="109" customWidth="1"/>
    <col min="8706" max="8706" width="3.5703125" style="109" customWidth="1"/>
    <col min="8707" max="8707" width="18.140625" style="109" customWidth="1"/>
    <col min="8708" max="8708" width="13.85546875" style="109" customWidth="1"/>
    <col min="8709" max="8717" width="6.5703125" style="109" customWidth="1"/>
    <col min="8718" max="8718" width="7" style="109" customWidth="1"/>
    <col min="8719" max="8719" width="5.7109375" style="109" customWidth="1"/>
    <col min="8720" max="8720" width="6.5703125" style="109" customWidth="1"/>
    <col min="8721" max="8960" width="11.42578125" style="109"/>
    <col min="8961" max="8961" width="4.85546875" style="109" customWidth="1"/>
    <col min="8962" max="8962" width="3.5703125" style="109" customWidth="1"/>
    <col min="8963" max="8963" width="18.140625" style="109" customWidth="1"/>
    <col min="8964" max="8964" width="13.85546875" style="109" customWidth="1"/>
    <col min="8965" max="8973" width="6.5703125" style="109" customWidth="1"/>
    <col min="8974" max="8974" width="7" style="109" customWidth="1"/>
    <col min="8975" max="8975" width="5.7109375" style="109" customWidth="1"/>
    <col min="8976" max="8976" width="6.5703125" style="109" customWidth="1"/>
    <col min="8977" max="9216" width="11.42578125" style="109"/>
    <col min="9217" max="9217" width="4.85546875" style="109" customWidth="1"/>
    <col min="9218" max="9218" width="3.5703125" style="109" customWidth="1"/>
    <col min="9219" max="9219" width="18.140625" style="109" customWidth="1"/>
    <col min="9220" max="9220" width="13.85546875" style="109" customWidth="1"/>
    <col min="9221" max="9229" width="6.5703125" style="109" customWidth="1"/>
    <col min="9230" max="9230" width="7" style="109" customWidth="1"/>
    <col min="9231" max="9231" width="5.7109375" style="109" customWidth="1"/>
    <col min="9232" max="9232" width="6.5703125" style="109" customWidth="1"/>
    <col min="9233" max="9472" width="11.42578125" style="109"/>
    <col min="9473" max="9473" width="4.85546875" style="109" customWidth="1"/>
    <col min="9474" max="9474" width="3.5703125" style="109" customWidth="1"/>
    <col min="9475" max="9475" width="18.140625" style="109" customWidth="1"/>
    <col min="9476" max="9476" width="13.85546875" style="109" customWidth="1"/>
    <col min="9477" max="9485" width="6.5703125" style="109" customWidth="1"/>
    <col min="9486" max="9486" width="7" style="109" customWidth="1"/>
    <col min="9487" max="9487" width="5.7109375" style="109" customWidth="1"/>
    <col min="9488" max="9488" width="6.5703125" style="109" customWidth="1"/>
    <col min="9489" max="9728" width="11.42578125" style="109"/>
    <col min="9729" max="9729" width="4.85546875" style="109" customWidth="1"/>
    <col min="9730" max="9730" width="3.5703125" style="109" customWidth="1"/>
    <col min="9731" max="9731" width="18.140625" style="109" customWidth="1"/>
    <col min="9732" max="9732" width="13.85546875" style="109" customWidth="1"/>
    <col min="9733" max="9741" width="6.5703125" style="109" customWidth="1"/>
    <col min="9742" max="9742" width="7" style="109" customWidth="1"/>
    <col min="9743" max="9743" width="5.7109375" style="109" customWidth="1"/>
    <col min="9744" max="9744" width="6.5703125" style="109" customWidth="1"/>
    <col min="9745" max="9984" width="11.42578125" style="109"/>
    <col min="9985" max="9985" width="4.85546875" style="109" customWidth="1"/>
    <col min="9986" max="9986" width="3.5703125" style="109" customWidth="1"/>
    <col min="9987" max="9987" width="18.140625" style="109" customWidth="1"/>
    <col min="9988" max="9988" width="13.85546875" style="109" customWidth="1"/>
    <col min="9989" max="9997" width="6.5703125" style="109" customWidth="1"/>
    <col min="9998" max="9998" width="7" style="109" customWidth="1"/>
    <col min="9999" max="9999" width="5.7109375" style="109" customWidth="1"/>
    <col min="10000" max="10000" width="6.5703125" style="109" customWidth="1"/>
    <col min="10001" max="10240" width="11.42578125" style="109"/>
    <col min="10241" max="10241" width="4.85546875" style="109" customWidth="1"/>
    <col min="10242" max="10242" width="3.5703125" style="109" customWidth="1"/>
    <col min="10243" max="10243" width="18.140625" style="109" customWidth="1"/>
    <col min="10244" max="10244" width="13.85546875" style="109" customWidth="1"/>
    <col min="10245" max="10253" width="6.5703125" style="109" customWidth="1"/>
    <col min="10254" max="10254" width="7" style="109" customWidth="1"/>
    <col min="10255" max="10255" width="5.7109375" style="109" customWidth="1"/>
    <col min="10256" max="10256" width="6.5703125" style="109" customWidth="1"/>
    <col min="10257" max="10496" width="11.42578125" style="109"/>
    <col min="10497" max="10497" width="4.85546875" style="109" customWidth="1"/>
    <col min="10498" max="10498" width="3.5703125" style="109" customWidth="1"/>
    <col min="10499" max="10499" width="18.140625" style="109" customWidth="1"/>
    <col min="10500" max="10500" width="13.85546875" style="109" customWidth="1"/>
    <col min="10501" max="10509" width="6.5703125" style="109" customWidth="1"/>
    <col min="10510" max="10510" width="7" style="109" customWidth="1"/>
    <col min="10511" max="10511" width="5.7109375" style="109" customWidth="1"/>
    <col min="10512" max="10512" width="6.5703125" style="109" customWidth="1"/>
    <col min="10513" max="10752" width="11.42578125" style="109"/>
    <col min="10753" max="10753" width="4.85546875" style="109" customWidth="1"/>
    <col min="10754" max="10754" width="3.5703125" style="109" customWidth="1"/>
    <col min="10755" max="10755" width="18.140625" style="109" customWidth="1"/>
    <col min="10756" max="10756" width="13.85546875" style="109" customWidth="1"/>
    <col min="10757" max="10765" width="6.5703125" style="109" customWidth="1"/>
    <col min="10766" max="10766" width="7" style="109" customWidth="1"/>
    <col min="10767" max="10767" width="5.7109375" style="109" customWidth="1"/>
    <col min="10768" max="10768" width="6.5703125" style="109" customWidth="1"/>
    <col min="10769" max="11008" width="11.42578125" style="109"/>
    <col min="11009" max="11009" width="4.85546875" style="109" customWidth="1"/>
    <col min="11010" max="11010" width="3.5703125" style="109" customWidth="1"/>
    <col min="11011" max="11011" width="18.140625" style="109" customWidth="1"/>
    <col min="11012" max="11012" width="13.85546875" style="109" customWidth="1"/>
    <col min="11013" max="11021" width="6.5703125" style="109" customWidth="1"/>
    <col min="11022" max="11022" width="7" style="109" customWidth="1"/>
    <col min="11023" max="11023" width="5.7109375" style="109" customWidth="1"/>
    <col min="11024" max="11024" width="6.5703125" style="109" customWidth="1"/>
    <col min="11025" max="11264" width="11.42578125" style="109"/>
    <col min="11265" max="11265" width="4.85546875" style="109" customWidth="1"/>
    <col min="11266" max="11266" width="3.5703125" style="109" customWidth="1"/>
    <col min="11267" max="11267" width="18.140625" style="109" customWidth="1"/>
    <col min="11268" max="11268" width="13.85546875" style="109" customWidth="1"/>
    <col min="11269" max="11277" width="6.5703125" style="109" customWidth="1"/>
    <col min="11278" max="11278" width="7" style="109" customWidth="1"/>
    <col min="11279" max="11279" width="5.7109375" style="109" customWidth="1"/>
    <col min="11280" max="11280" width="6.5703125" style="109" customWidth="1"/>
    <col min="11281" max="11520" width="11.42578125" style="109"/>
    <col min="11521" max="11521" width="4.85546875" style="109" customWidth="1"/>
    <col min="11522" max="11522" width="3.5703125" style="109" customWidth="1"/>
    <col min="11523" max="11523" width="18.140625" style="109" customWidth="1"/>
    <col min="11524" max="11524" width="13.85546875" style="109" customWidth="1"/>
    <col min="11525" max="11533" width="6.5703125" style="109" customWidth="1"/>
    <col min="11534" max="11534" width="7" style="109" customWidth="1"/>
    <col min="11535" max="11535" width="5.7109375" style="109" customWidth="1"/>
    <col min="11536" max="11536" width="6.5703125" style="109" customWidth="1"/>
    <col min="11537" max="11776" width="11.42578125" style="109"/>
    <col min="11777" max="11777" width="4.85546875" style="109" customWidth="1"/>
    <col min="11778" max="11778" width="3.5703125" style="109" customWidth="1"/>
    <col min="11779" max="11779" width="18.140625" style="109" customWidth="1"/>
    <col min="11780" max="11780" width="13.85546875" style="109" customWidth="1"/>
    <col min="11781" max="11789" width="6.5703125" style="109" customWidth="1"/>
    <col min="11790" max="11790" width="7" style="109" customWidth="1"/>
    <col min="11791" max="11791" width="5.7109375" style="109" customWidth="1"/>
    <col min="11792" max="11792" width="6.5703125" style="109" customWidth="1"/>
    <col min="11793" max="12032" width="11.42578125" style="109"/>
    <col min="12033" max="12033" width="4.85546875" style="109" customWidth="1"/>
    <col min="12034" max="12034" width="3.5703125" style="109" customWidth="1"/>
    <col min="12035" max="12035" width="18.140625" style="109" customWidth="1"/>
    <col min="12036" max="12036" width="13.85546875" style="109" customWidth="1"/>
    <col min="12037" max="12045" width="6.5703125" style="109" customWidth="1"/>
    <col min="12046" max="12046" width="7" style="109" customWidth="1"/>
    <col min="12047" max="12047" width="5.7109375" style="109" customWidth="1"/>
    <col min="12048" max="12048" width="6.5703125" style="109" customWidth="1"/>
    <col min="12049" max="12288" width="11.42578125" style="109"/>
    <col min="12289" max="12289" width="4.85546875" style="109" customWidth="1"/>
    <col min="12290" max="12290" width="3.5703125" style="109" customWidth="1"/>
    <col min="12291" max="12291" width="18.140625" style="109" customWidth="1"/>
    <col min="12292" max="12292" width="13.85546875" style="109" customWidth="1"/>
    <col min="12293" max="12301" width="6.5703125" style="109" customWidth="1"/>
    <col min="12302" max="12302" width="7" style="109" customWidth="1"/>
    <col min="12303" max="12303" width="5.7109375" style="109" customWidth="1"/>
    <col min="12304" max="12304" width="6.5703125" style="109" customWidth="1"/>
    <col min="12305" max="12544" width="11.42578125" style="109"/>
    <col min="12545" max="12545" width="4.85546875" style="109" customWidth="1"/>
    <col min="12546" max="12546" width="3.5703125" style="109" customWidth="1"/>
    <col min="12547" max="12547" width="18.140625" style="109" customWidth="1"/>
    <col min="12548" max="12548" width="13.85546875" style="109" customWidth="1"/>
    <col min="12549" max="12557" width="6.5703125" style="109" customWidth="1"/>
    <col min="12558" max="12558" width="7" style="109" customWidth="1"/>
    <col min="12559" max="12559" width="5.7109375" style="109" customWidth="1"/>
    <col min="12560" max="12560" width="6.5703125" style="109" customWidth="1"/>
    <col min="12561" max="12800" width="11.42578125" style="109"/>
    <col min="12801" max="12801" width="4.85546875" style="109" customWidth="1"/>
    <col min="12802" max="12802" width="3.5703125" style="109" customWidth="1"/>
    <col min="12803" max="12803" width="18.140625" style="109" customWidth="1"/>
    <col min="12804" max="12804" width="13.85546875" style="109" customWidth="1"/>
    <col min="12805" max="12813" width="6.5703125" style="109" customWidth="1"/>
    <col min="12814" max="12814" width="7" style="109" customWidth="1"/>
    <col min="12815" max="12815" width="5.7109375" style="109" customWidth="1"/>
    <col min="12816" max="12816" width="6.5703125" style="109" customWidth="1"/>
    <col min="12817" max="13056" width="11.42578125" style="109"/>
    <col min="13057" max="13057" width="4.85546875" style="109" customWidth="1"/>
    <col min="13058" max="13058" width="3.5703125" style="109" customWidth="1"/>
    <col min="13059" max="13059" width="18.140625" style="109" customWidth="1"/>
    <col min="13060" max="13060" width="13.85546875" style="109" customWidth="1"/>
    <col min="13061" max="13069" width="6.5703125" style="109" customWidth="1"/>
    <col min="13070" max="13070" width="7" style="109" customWidth="1"/>
    <col min="13071" max="13071" width="5.7109375" style="109" customWidth="1"/>
    <col min="13072" max="13072" width="6.5703125" style="109" customWidth="1"/>
    <col min="13073" max="13312" width="11.42578125" style="109"/>
    <col min="13313" max="13313" width="4.85546875" style="109" customWidth="1"/>
    <col min="13314" max="13314" width="3.5703125" style="109" customWidth="1"/>
    <col min="13315" max="13315" width="18.140625" style="109" customWidth="1"/>
    <col min="13316" max="13316" width="13.85546875" style="109" customWidth="1"/>
    <col min="13317" max="13325" width="6.5703125" style="109" customWidth="1"/>
    <col min="13326" max="13326" width="7" style="109" customWidth="1"/>
    <col min="13327" max="13327" width="5.7109375" style="109" customWidth="1"/>
    <col min="13328" max="13328" width="6.5703125" style="109" customWidth="1"/>
    <col min="13329" max="13568" width="11.42578125" style="109"/>
    <col min="13569" max="13569" width="4.85546875" style="109" customWidth="1"/>
    <col min="13570" max="13570" width="3.5703125" style="109" customWidth="1"/>
    <col min="13571" max="13571" width="18.140625" style="109" customWidth="1"/>
    <col min="13572" max="13572" width="13.85546875" style="109" customWidth="1"/>
    <col min="13573" max="13581" width="6.5703125" style="109" customWidth="1"/>
    <col min="13582" max="13582" width="7" style="109" customWidth="1"/>
    <col min="13583" max="13583" width="5.7109375" style="109" customWidth="1"/>
    <col min="13584" max="13584" width="6.5703125" style="109" customWidth="1"/>
    <col min="13585" max="13824" width="11.42578125" style="109"/>
    <col min="13825" max="13825" width="4.85546875" style="109" customWidth="1"/>
    <col min="13826" max="13826" width="3.5703125" style="109" customWidth="1"/>
    <col min="13827" max="13827" width="18.140625" style="109" customWidth="1"/>
    <col min="13828" max="13828" width="13.85546875" style="109" customWidth="1"/>
    <col min="13829" max="13837" width="6.5703125" style="109" customWidth="1"/>
    <col min="13838" max="13838" width="7" style="109" customWidth="1"/>
    <col min="13839" max="13839" width="5.7109375" style="109" customWidth="1"/>
    <col min="13840" max="13840" width="6.5703125" style="109" customWidth="1"/>
    <col min="13841" max="14080" width="11.42578125" style="109"/>
    <col min="14081" max="14081" width="4.85546875" style="109" customWidth="1"/>
    <col min="14082" max="14082" width="3.5703125" style="109" customWidth="1"/>
    <col min="14083" max="14083" width="18.140625" style="109" customWidth="1"/>
    <col min="14084" max="14084" width="13.85546875" style="109" customWidth="1"/>
    <col min="14085" max="14093" width="6.5703125" style="109" customWidth="1"/>
    <col min="14094" max="14094" width="7" style="109" customWidth="1"/>
    <col min="14095" max="14095" width="5.7109375" style="109" customWidth="1"/>
    <col min="14096" max="14096" width="6.5703125" style="109" customWidth="1"/>
    <col min="14097" max="14336" width="11.42578125" style="109"/>
    <col min="14337" max="14337" width="4.85546875" style="109" customWidth="1"/>
    <col min="14338" max="14338" width="3.5703125" style="109" customWidth="1"/>
    <col min="14339" max="14339" width="18.140625" style="109" customWidth="1"/>
    <col min="14340" max="14340" width="13.85546875" style="109" customWidth="1"/>
    <col min="14341" max="14349" width="6.5703125" style="109" customWidth="1"/>
    <col min="14350" max="14350" width="7" style="109" customWidth="1"/>
    <col min="14351" max="14351" width="5.7109375" style="109" customWidth="1"/>
    <col min="14352" max="14352" width="6.5703125" style="109" customWidth="1"/>
    <col min="14353" max="14592" width="11.42578125" style="109"/>
    <col min="14593" max="14593" width="4.85546875" style="109" customWidth="1"/>
    <col min="14594" max="14594" width="3.5703125" style="109" customWidth="1"/>
    <col min="14595" max="14595" width="18.140625" style="109" customWidth="1"/>
    <col min="14596" max="14596" width="13.85546875" style="109" customWidth="1"/>
    <col min="14597" max="14605" width="6.5703125" style="109" customWidth="1"/>
    <col min="14606" max="14606" width="7" style="109" customWidth="1"/>
    <col min="14607" max="14607" width="5.7109375" style="109" customWidth="1"/>
    <col min="14608" max="14608" width="6.5703125" style="109" customWidth="1"/>
    <col min="14609" max="14848" width="11.42578125" style="109"/>
    <col min="14849" max="14849" width="4.85546875" style="109" customWidth="1"/>
    <col min="14850" max="14850" width="3.5703125" style="109" customWidth="1"/>
    <col min="14851" max="14851" width="18.140625" style="109" customWidth="1"/>
    <col min="14852" max="14852" width="13.85546875" style="109" customWidth="1"/>
    <col min="14853" max="14861" width="6.5703125" style="109" customWidth="1"/>
    <col min="14862" max="14862" width="7" style="109" customWidth="1"/>
    <col min="14863" max="14863" width="5.7109375" style="109" customWidth="1"/>
    <col min="14864" max="14864" width="6.5703125" style="109" customWidth="1"/>
    <col min="14865" max="15104" width="11.42578125" style="109"/>
    <col min="15105" max="15105" width="4.85546875" style="109" customWidth="1"/>
    <col min="15106" max="15106" width="3.5703125" style="109" customWidth="1"/>
    <col min="15107" max="15107" width="18.140625" style="109" customWidth="1"/>
    <col min="15108" max="15108" width="13.85546875" style="109" customWidth="1"/>
    <col min="15109" max="15117" width="6.5703125" style="109" customWidth="1"/>
    <col min="15118" max="15118" width="7" style="109" customWidth="1"/>
    <col min="15119" max="15119" width="5.7109375" style="109" customWidth="1"/>
    <col min="15120" max="15120" width="6.5703125" style="109" customWidth="1"/>
    <col min="15121" max="15360" width="11.42578125" style="109"/>
    <col min="15361" max="15361" width="4.85546875" style="109" customWidth="1"/>
    <col min="15362" max="15362" width="3.5703125" style="109" customWidth="1"/>
    <col min="15363" max="15363" width="18.140625" style="109" customWidth="1"/>
    <col min="15364" max="15364" width="13.85546875" style="109" customWidth="1"/>
    <col min="15365" max="15373" width="6.5703125" style="109" customWidth="1"/>
    <col min="15374" max="15374" width="7" style="109" customWidth="1"/>
    <col min="15375" max="15375" width="5.7109375" style="109" customWidth="1"/>
    <col min="15376" max="15376" width="6.5703125" style="109" customWidth="1"/>
    <col min="15377" max="15616" width="11.42578125" style="109"/>
    <col min="15617" max="15617" width="4.85546875" style="109" customWidth="1"/>
    <col min="15618" max="15618" width="3.5703125" style="109" customWidth="1"/>
    <col min="15619" max="15619" width="18.140625" style="109" customWidth="1"/>
    <col min="15620" max="15620" width="13.85546875" style="109" customWidth="1"/>
    <col min="15621" max="15629" width="6.5703125" style="109" customWidth="1"/>
    <col min="15630" max="15630" width="7" style="109" customWidth="1"/>
    <col min="15631" max="15631" width="5.7109375" style="109" customWidth="1"/>
    <col min="15632" max="15632" width="6.5703125" style="109" customWidth="1"/>
    <col min="15633" max="15872" width="11.42578125" style="109"/>
    <col min="15873" max="15873" width="4.85546875" style="109" customWidth="1"/>
    <col min="15874" max="15874" width="3.5703125" style="109" customWidth="1"/>
    <col min="15875" max="15875" width="18.140625" style="109" customWidth="1"/>
    <col min="15876" max="15876" width="13.85546875" style="109" customWidth="1"/>
    <col min="15877" max="15885" width="6.5703125" style="109" customWidth="1"/>
    <col min="15886" max="15886" width="7" style="109" customWidth="1"/>
    <col min="15887" max="15887" width="5.7109375" style="109" customWidth="1"/>
    <col min="15888" max="15888" width="6.5703125" style="109" customWidth="1"/>
    <col min="15889" max="16128" width="11.42578125" style="109"/>
    <col min="16129" max="16129" width="4.85546875" style="109" customWidth="1"/>
    <col min="16130" max="16130" width="3.5703125" style="109" customWidth="1"/>
    <col min="16131" max="16131" width="18.140625" style="109" customWidth="1"/>
    <col min="16132" max="16132" width="13.85546875" style="109" customWidth="1"/>
    <col min="16133" max="16141" width="6.5703125" style="109" customWidth="1"/>
    <col min="16142" max="16142" width="7" style="109" customWidth="1"/>
    <col min="16143" max="16143" width="5.7109375" style="109" customWidth="1"/>
    <col min="16144" max="16144" width="6.5703125" style="109" customWidth="1"/>
    <col min="16145" max="16384" width="11.42578125" style="109"/>
  </cols>
  <sheetData>
    <row r="2" spans="1:16" ht="18">
      <c r="D2" s="145">
        <v>42589</v>
      </c>
      <c r="E2" s="145"/>
      <c r="F2" s="145"/>
    </row>
    <row r="4" spans="1:16" ht="16.5">
      <c r="D4" s="111" t="str">
        <f>[1]Final!L3</f>
        <v>Schwadernau</v>
      </c>
      <c r="O4" s="112" t="s">
        <v>481</v>
      </c>
    </row>
    <row r="5" spans="1:16" ht="25.5" customHeight="1">
      <c r="A5" s="110"/>
      <c r="O5" s="112" t="s">
        <v>482</v>
      </c>
      <c r="P5" s="112"/>
    </row>
    <row r="6" spans="1:16" ht="20.25">
      <c r="A6" s="113" t="s">
        <v>462</v>
      </c>
      <c r="N6" s="114"/>
    </row>
    <row r="7" spans="1:16" ht="18">
      <c r="A7" s="110" t="s">
        <v>463</v>
      </c>
      <c r="J7" s="142">
        <f>[1]Final!$X$4</f>
        <v>42589.458333333336</v>
      </c>
      <c r="K7" s="142"/>
      <c r="L7" s="142"/>
      <c r="M7" s="142"/>
      <c r="N7" s="142"/>
    </row>
    <row r="9" spans="1:16" s="119" customFormat="1" ht="25.5" customHeight="1">
      <c r="A9" s="115" t="s">
        <v>0</v>
      </c>
      <c r="B9" s="116" t="s">
        <v>464</v>
      </c>
      <c r="C9" s="117" t="s">
        <v>1</v>
      </c>
      <c r="D9" s="117" t="s">
        <v>61</v>
      </c>
      <c r="E9" s="143" t="s">
        <v>465</v>
      </c>
      <c r="F9" s="143"/>
      <c r="G9" s="143"/>
      <c r="H9" s="144" t="s">
        <v>466</v>
      </c>
      <c r="I9" s="144"/>
      <c r="J9" s="144"/>
      <c r="K9" s="144"/>
      <c r="L9" s="144"/>
      <c r="M9" s="144"/>
      <c r="N9" s="116" t="s">
        <v>5</v>
      </c>
      <c r="O9" s="118" t="s">
        <v>467</v>
      </c>
    </row>
    <row r="10" spans="1:16" ht="19.5" customHeight="1">
      <c r="A10" s="120">
        <v>1</v>
      </c>
      <c r="B10" s="120">
        <f>[1]Final!$A$7</f>
        <v>6</v>
      </c>
      <c r="C10" s="121" t="str">
        <f>[1]Final!$C$7</f>
        <v>Hofstetter Vanessa</v>
      </c>
      <c r="D10" s="122" t="str">
        <f>[1]Final!AO7</f>
        <v>Gümmenen</v>
      </c>
      <c r="E10" s="123">
        <f>SUM(E11:E13)</f>
        <v>149.9</v>
      </c>
      <c r="F10" s="123">
        <f>SUM(F11:F13)</f>
        <v>155.1</v>
      </c>
      <c r="G10" s="123">
        <f t="shared" ref="G10:M10" si="0">SUM(G11:G13)</f>
        <v>95.1</v>
      </c>
      <c r="H10" s="123">
        <f t="shared" si="0"/>
        <v>10</v>
      </c>
      <c r="I10" s="123">
        <f t="shared" si="0"/>
        <v>10.4</v>
      </c>
      <c r="J10" s="123">
        <f t="shared" si="0"/>
        <v>9.9</v>
      </c>
      <c r="K10" s="123">
        <f t="shared" si="0"/>
        <v>9.3000000000000007</v>
      </c>
      <c r="L10" s="123">
        <f t="shared" si="0"/>
        <v>8.4</v>
      </c>
      <c r="M10" s="123">
        <f t="shared" si="0"/>
        <v>0</v>
      </c>
      <c r="N10" s="123">
        <f>SUM(E10:M10)</f>
        <v>448.09999999999997</v>
      </c>
      <c r="O10" s="124"/>
      <c r="P10" s="123"/>
    </row>
    <row r="11" spans="1:16">
      <c r="A11" s="120"/>
      <c r="B11" s="120"/>
      <c r="C11" s="121"/>
      <c r="D11" s="122"/>
      <c r="E11" s="125">
        <f>[1]Final!$D$7</f>
        <v>149.9</v>
      </c>
      <c r="F11" s="125">
        <f>[1]Final!$G$7</f>
        <v>155.1</v>
      </c>
      <c r="G11" s="126">
        <f>[1]Final!$J$7</f>
        <v>95.1</v>
      </c>
      <c r="H11" s="126">
        <f>[1]Final!$L$7</f>
        <v>10</v>
      </c>
      <c r="I11" s="126">
        <f>[1]Final!$N$7</f>
        <v>10.4</v>
      </c>
      <c r="J11" s="126">
        <f>[1]Final!$P$7</f>
        <v>9.9</v>
      </c>
      <c r="K11" s="126">
        <f>[1]Final!$R$7</f>
        <v>9.3000000000000007</v>
      </c>
      <c r="L11" s="126">
        <f>[1]Final!$T$7</f>
        <v>8.4</v>
      </c>
      <c r="M11" s="127">
        <f>[1]Final!$V$7</f>
        <v>0</v>
      </c>
      <c r="O11" s="128"/>
    </row>
    <row r="12" spans="1:16">
      <c r="A12" s="120"/>
      <c r="B12" s="120"/>
      <c r="C12" s="121"/>
      <c r="D12" s="122"/>
      <c r="E12" s="127">
        <f>[1]Final!$E$7</f>
        <v>0</v>
      </c>
      <c r="F12" s="127">
        <f>[1]Final!$H$7</f>
        <v>0</v>
      </c>
      <c r="G12" s="127">
        <f>[1]Final!$K$7</f>
        <v>0</v>
      </c>
      <c r="H12" s="127">
        <f>[1]Final!$M$7</f>
        <v>0</v>
      </c>
      <c r="I12" s="127">
        <f>[1]Final!$O$7</f>
        <v>0</v>
      </c>
      <c r="J12" s="127">
        <f>[1]Final!$Q$7</f>
        <v>0</v>
      </c>
      <c r="K12" s="127">
        <f>[1]Final!$S$7</f>
        <v>0</v>
      </c>
      <c r="L12" s="127">
        <f>[1]Final!$U$7</f>
        <v>0</v>
      </c>
      <c r="M12" s="127">
        <f>[1]Final!$W$7</f>
        <v>0</v>
      </c>
      <c r="O12" s="128"/>
    </row>
    <row r="13" spans="1:16">
      <c r="A13" s="120"/>
      <c r="B13" s="120"/>
      <c r="C13" s="121"/>
      <c r="D13" s="122"/>
      <c r="E13" s="127">
        <f>[1]Final!$F$7</f>
        <v>0</v>
      </c>
      <c r="F13" s="127">
        <f>[1]Final!$I$7</f>
        <v>0</v>
      </c>
      <c r="O13" s="128"/>
    </row>
    <row r="14" spans="1:16">
      <c r="C14" s="121"/>
      <c r="D14" s="122"/>
      <c r="O14" s="128"/>
    </row>
    <row r="15" spans="1:16">
      <c r="A15" s="120">
        <v>2</v>
      </c>
      <c r="B15" s="120">
        <f>[1]Final!A8</f>
        <v>7</v>
      </c>
      <c r="C15" s="121" t="str">
        <f>[1]Final!$C$8</f>
        <v>Füglister Fabienne</v>
      </c>
      <c r="D15" s="122" t="str">
        <f>[1]Final!AO8</f>
        <v>Aeschi SO</v>
      </c>
      <c r="E15" s="123">
        <f t="shared" ref="E15:M15" si="1">SUM(E16:E18)</f>
        <v>150.9</v>
      </c>
      <c r="F15" s="123">
        <f t="shared" si="1"/>
        <v>150.6</v>
      </c>
      <c r="G15" s="123">
        <f t="shared" si="1"/>
        <v>96</v>
      </c>
      <c r="H15" s="123">
        <f t="shared" si="1"/>
        <v>9.8000000000000007</v>
      </c>
      <c r="I15" s="123">
        <f t="shared" si="1"/>
        <v>10.1</v>
      </c>
      <c r="J15" s="123">
        <f t="shared" si="1"/>
        <v>9.9</v>
      </c>
      <c r="K15" s="123">
        <f t="shared" si="1"/>
        <v>9.1</v>
      </c>
      <c r="L15" s="123">
        <f t="shared" si="1"/>
        <v>10.1</v>
      </c>
      <c r="M15" s="123">
        <f t="shared" si="1"/>
        <v>0</v>
      </c>
      <c r="N15" s="123">
        <f>SUM(E15:M15)</f>
        <v>446.50000000000006</v>
      </c>
      <c r="O15" s="128"/>
    </row>
    <row r="16" spans="1:16">
      <c r="C16" s="121"/>
      <c r="D16" s="122"/>
      <c r="E16" s="125">
        <f>[1]Final!$D$8</f>
        <v>150.9</v>
      </c>
      <c r="F16" s="125">
        <f>[1]Final!$G$8</f>
        <v>150.6</v>
      </c>
      <c r="G16" s="126">
        <f>[1]Final!$J$8</f>
        <v>96</v>
      </c>
      <c r="H16" s="126">
        <f>[1]Final!$L$8</f>
        <v>9.8000000000000007</v>
      </c>
      <c r="I16" s="126">
        <f>[1]Final!$N$8</f>
        <v>10.1</v>
      </c>
      <c r="J16" s="126">
        <f>[1]Final!$P$8</f>
        <v>9.9</v>
      </c>
      <c r="K16" s="126">
        <f>[1]Final!$R$8</f>
        <v>9.1</v>
      </c>
      <c r="L16" s="126">
        <f>[1]Final!$T$8</f>
        <v>10.1</v>
      </c>
      <c r="M16" s="127">
        <f>[1]Final!$V$8</f>
        <v>0</v>
      </c>
      <c r="O16" s="128"/>
    </row>
    <row r="17" spans="1:15">
      <c r="A17" s="120"/>
      <c r="B17" s="120"/>
      <c r="C17" s="121"/>
      <c r="D17" s="122"/>
      <c r="E17" s="127">
        <f>[1]Final!$E$8</f>
        <v>0</v>
      </c>
      <c r="F17" s="127">
        <f>[1]Final!$H$8</f>
        <v>0</v>
      </c>
      <c r="G17" s="127">
        <f>[1]Final!$K$8</f>
        <v>0</v>
      </c>
      <c r="H17" s="127">
        <f>[1]Final!$M$8</f>
        <v>0</v>
      </c>
      <c r="I17" s="127">
        <f>[1]Final!$O$8</f>
        <v>0</v>
      </c>
      <c r="J17" s="127">
        <f>[1]Final!$Q$8</f>
        <v>0</v>
      </c>
      <c r="K17" s="127">
        <f>[1]Final!$S$8</f>
        <v>0</v>
      </c>
      <c r="L17" s="127">
        <f>[1]Final!$U$8</f>
        <v>0</v>
      </c>
      <c r="M17" s="127">
        <f>[1]Final!$W$8</f>
        <v>0</v>
      </c>
      <c r="O17" s="128"/>
    </row>
    <row r="18" spans="1:15">
      <c r="A18" s="120"/>
      <c r="B18" s="120"/>
      <c r="C18" s="121"/>
      <c r="D18" s="122"/>
      <c r="E18" s="127">
        <f>[1]Final!$F$8</f>
        <v>0</v>
      </c>
      <c r="F18" s="127">
        <f>[1]Final!$I$8</f>
        <v>0</v>
      </c>
      <c r="O18" s="128"/>
    </row>
    <row r="19" spans="1:15">
      <c r="A19" s="120"/>
      <c r="B19" s="120"/>
      <c r="C19" s="121"/>
      <c r="D19" s="122"/>
      <c r="O19" s="128"/>
    </row>
    <row r="20" spans="1:15">
      <c r="A20" s="120">
        <v>3</v>
      </c>
      <c r="B20" s="120">
        <f>[1]Final!A9</f>
        <v>3</v>
      </c>
      <c r="C20" s="121" t="str">
        <f>[1]Final!$C$9</f>
        <v>Hollenweger Jan</v>
      </c>
      <c r="D20" s="122" t="str">
        <f>[1]Final!AO9</f>
        <v>Kappel</v>
      </c>
      <c r="E20" s="123">
        <f t="shared" ref="E20:M20" si="2">SUM(E21:E23)</f>
        <v>148.30000000000001</v>
      </c>
      <c r="F20" s="123">
        <f t="shared" si="2"/>
        <v>153.1</v>
      </c>
      <c r="G20" s="123">
        <f t="shared" si="2"/>
        <v>94.5</v>
      </c>
      <c r="H20" s="123">
        <f t="shared" si="2"/>
        <v>10.5</v>
      </c>
      <c r="I20" s="123">
        <f t="shared" si="2"/>
        <v>10.6</v>
      </c>
      <c r="J20" s="123">
        <f t="shared" si="2"/>
        <v>9.1</v>
      </c>
      <c r="K20" s="123">
        <f t="shared" si="2"/>
        <v>9.6999999999999993</v>
      </c>
      <c r="L20" s="123">
        <f t="shared" si="2"/>
        <v>0</v>
      </c>
      <c r="M20" s="123">
        <f t="shared" si="2"/>
        <v>0</v>
      </c>
      <c r="N20" s="123">
        <f>SUM(E20:M20)</f>
        <v>435.8</v>
      </c>
      <c r="O20" s="128"/>
    </row>
    <row r="21" spans="1:15">
      <c r="C21" s="121"/>
      <c r="D21" s="122"/>
      <c r="E21" s="125">
        <f>[1]Final!$D$9</f>
        <v>148.30000000000001</v>
      </c>
      <c r="F21" s="125">
        <f>[1]Final!$G$9</f>
        <v>153.1</v>
      </c>
      <c r="G21" s="126">
        <f>[1]Final!$J$9</f>
        <v>94.5</v>
      </c>
      <c r="H21" s="126">
        <f>[1]Final!$L$9</f>
        <v>10.5</v>
      </c>
      <c r="I21" s="126">
        <f>[1]Final!$N$9</f>
        <v>10.6</v>
      </c>
      <c r="J21" s="126">
        <f>[1]Final!$P$9</f>
        <v>9.1</v>
      </c>
      <c r="K21" s="126">
        <f>[1]Final!$R$9</f>
        <v>9.6999999999999993</v>
      </c>
      <c r="L21" s="126">
        <f>[1]Final!$T$9</f>
        <v>0</v>
      </c>
      <c r="M21" s="127">
        <f>[1]Final!$V$9</f>
        <v>0</v>
      </c>
      <c r="O21" s="128"/>
    </row>
    <row r="22" spans="1:15">
      <c r="A22" s="120"/>
      <c r="B22" s="120"/>
      <c r="C22" s="121"/>
      <c r="D22" s="122"/>
      <c r="E22" s="127">
        <f>[1]Final!$E$9</f>
        <v>0</v>
      </c>
      <c r="F22" s="127">
        <f>[1]Final!$H$9</f>
        <v>0</v>
      </c>
      <c r="G22" s="127">
        <f>[1]Final!$K$9</f>
        <v>0</v>
      </c>
      <c r="H22" s="127">
        <f>[1]Final!$M$9</f>
        <v>0</v>
      </c>
      <c r="I22" s="127">
        <f>[1]Final!$O$9</f>
        <v>0</v>
      </c>
      <c r="J22" s="127">
        <f>[1]Final!$Q$9</f>
        <v>0</v>
      </c>
      <c r="K22" s="127">
        <f>[1]Final!$S$9</f>
        <v>0</v>
      </c>
      <c r="L22" s="127">
        <f>[1]Final!$U$9</f>
        <v>0</v>
      </c>
      <c r="M22" s="127">
        <f>[1]Final!$W$9</f>
        <v>0</v>
      </c>
      <c r="O22" s="128"/>
    </row>
    <row r="23" spans="1:15">
      <c r="A23" s="120"/>
      <c r="B23" s="120"/>
      <c r="C23" s="121"/>
      <c r="D23" s="122"/>
      <c r="E23" s="127">
        <f>[1]Final!$F$9</f>
        <v>0</v>
      </c>
      <c r="F23" s="127">
        <f>[1]Final!$I$9</f>
        <v>0</v>
      </c>
      <c r="O23" s="128"/>
    </row>
    <row r="24" spans="1:15">
      <c r="A24" s="120"/>
      <c r="B24" s="120"/>
      <c r="C24" s="121"/>
      <c r="D24" s="122"/>
      <c r="O24" s="128"/>
    </row>
    <row r="25" spans="1:15">
      <c r="A25" s="120">
        <v>4</v>
      </c>
      <c r="B25" s="120">
        <f>[1]Final!A10</f>
        <v>4</v>
      </c>
      <c r="C25" s="121" t="str">
        <f>[1]Final!$C$10</f>
        <v>Zahnd Monika</v>
      </c>
      <c r="D25" s="122" t="str">
        <f>[1]Final!AO10</f>
        <v>Kandergrund</v>
      </c>
      <c r="E25" s="123">
        <f t="shared" ref="E25:M25" si="3">SUM(E26:E28)</f>
        <v>143.80000000000001</v>
      </c>
      <c r="F25" s="123">
        <f t="shared" si="3"/>
        <v>153.5</v>
      </c>
      <c r="G25" s="123">
        <f t="shared" si="3"/>
        <v>94.1</v>
      </c>
      <c r="H25" s="123">
        <f t="shared" si="3"/>
        <v>9.1999999999999993</v>
      </c>
      <c r="I25" s="123">
        <f t="shared" si="3"/>
        <v>10.199999999999999</v>
      </c>
      <c r="J25" s="123">
        <f t="shared" si="3"/>
        <v>9.5</v>
      </c>
      <c r="K25" s="123">
        <f t="shared" si="3"/>
        <v>0</v>
      </c>
      <c r="L25" s="123">
        <f t="shared" si="3"/>
        <v>0</v>
      </c>
      <c r="M25" s="123">
        <f t="shared" si="3"/>
        <v>0</v>
      </c>
      <c r="N25" s="123">
        <f>SUM(E25:M25)</f>
        <v>420.29999999999995</v>
      </c>
      <c r="O25" s="128"/>
    </row>
    <row r="26" spans="1:15">
      <c r="C26" s="121"/>
      <c r="D26" s="122"/>
      <c r="E26" s="125">
        <f>[1]Final!$D$10</f>
        <v>143.80000000000001</v>
      </c>
      <c r="F26" s="125">
        <f>[1]Final!$G$10</f>
        <v>153.5</v>
      </c>
      <c r="G26" s="126">
        <f>[1]Final!$J$10</f>
        <v>94.1</v>
      </c>
      <c r="H26" s="126">
        <f>[1]Final!$L$10</f>
        <v>9.1999999999999993</v>
      </c>
      <c r="I26" s="126">
        <f>[1]Final!$N$10</f>
        <v>10.199999999999999</v>
      </c>
      <c r="J26" s="126">
        <f>[1]Final!$P$10</f>
        <v>9.5</v>
      </c>
      <c r="K26" s="126">
        <f>[1]Final!$R$10</f>
        <v>0</v>
      </c>
      <c r="L26" s="126">
        <f>[1]Final!$T$10</f>
        <v>0</v>
      </c>
      <c r="M26" s="127">
        <f>[1]Final!$V$10</f>
        <v>0</v>
      </c>
      <c r="O26" s="128"/>
    </row>
    <row r="27" spans="1:15">
      <c r="A27" s="120"/>
      <c r="B27" s="120"/>
      <c r="C27" s="121"/>
      <c r="D27" s="122"/>
      <c r="E27" s="127">
        <f>[1]Final!$E$10</f>
        <v>0</v>
      </c>
      <c r="F27" s="127">
        <f>[1]Final!$H$10</f>
        <v>0</v>
      </c>
      <c r="G27" s="127">
        <f>[1]Final!$K$10</f>
        <v>0</v>
      </c>
      <c r="H27" s="127">
        <f>[1]Final!$M$10</f>
        <v>0</v>
      </c>
      <c r="I27" s="127">
        <f>[1]Final!$O$10</f>
        <v>0</v>
      </c>
      <c r="J27" s="127">
        <f>[1]Final!$Q$10</f>
        <v>0</v>
      </c>
      <c r="K27" s="127">
        <f>[1]Final!$S$10</f>
        <v>0</v>
      </c>
      <c r="L27" s="127">
        <f>[1]Final!$U$10</f>
        <v>0</v>
      </c>
      <c r="M27" s="127">
        <f>[1]Final!$W$10</f>
        <v>0</v>
      </c>
      <c r="O27" s="128"/>
    </row>
    <row r="28" spans="1:15">
      <c r="A28" s="120"/>
      <c r="B28" s="120"/>
      <c r="C28" s="121"/>
      <c r="D28" s="122"/>
      <c r="E28" s="127">
        <f>[1]Final!$F$10</f>
        <v>0</v>
      </c>
      <c r="F28" s="127">
        <f>[1]Final!$I$10</f>
        <v>0</v>
      </c>
      <c r="O28" s="128"/>
    </row>
    <row r="29" spans="1:15">
      <c r="A29" s="120"/>
      <c r="B29" s="120"/>
      <c r="C29" s="121"/>
      <c r="D29" s="122"/>
      <c r="O29" s="128"/>
    </row>
    <row r="30" spans="1:15">
      <c r="A30" s="120">
        <v>5</v>
      </c>
      <c r="B30" s="120">
        <f>[1]Final!A11</f>
        <v>8</v>
      </c>
      <c r="C30" s="121" t="str">
        <f>[1]Final!$C$11</f>
        <v>Koller Marco</v>
      </c>
      <c r="D30" s="122" t="str">
        <f>[1]Final!AO11</f>
        <v>Steffisburg</v>
      </c>
      <c r="E30" s="123">
        <f t="shared" ref="E30:M30" si="4">SUM(E31:E33)</f>
        <v>147.4</v>
      </c>
      <c r="F30" s="123">
        <f t="shared" si="4"/>
        <v>152.30000000000001</v>
      </c>
      <c r="G30" s="123">
        <f t="shared" si="4"/>
        <v>92.2</v>
      </c>
      <c r="H30" s="123">
        <f t="shared" si="4"/>
        <v>10.8</v>
      </c>
      <c r="I30" s="123">
        <f t="shared" si="4"/>
        <v>8</v>
      </c>
      <c r="J30" s="123">
        <f t="shared" si="4"/>
        <v>0</v>
      </c>
      <c r="K30" s="123">
        <f t="shared" si="4"/>
        <v>0</v>
      </c>
      <c r="L30" s="123">
        <f t="shared" si="4"/>
        <v>0</v>
      </c>
      <c r="M30" s="123">
        <f t="shared" si="4"/>
        <v>0</v>
      </c>
      <c r="N30" s="123">
        <f>SUM(E30:M30)</f>
        <v>410.70000000000005</v>
      </c>
      <c r="O30" s="128"/>
    </row>
    <row r="31" spans="1:15">
      <c r="C31" s="121"/>
      <c r="D31" s="122"/>
      <c r="E31" s="125">
        <f>[1]Final!$D$11</f>
        <v>147.4</v>
      </c>
      <c r="F31" s="125">
        <f>[1]Final!$G$11</f>
        <v>152.30000000000001</v>
      </c>
      <c r="G31" s="126">
        <f>[1]Final!$J$11</f>
        <v>92.2</v>
      </c>
      <c r="H31" s="126">
        <f>[1]Final!$L$11</f>
        <v>10.8</v>
      </c>
      <c r="I31" s="126">
        <f>[1]Final!$N$11</f>
        <v>8</v>
      </c>
      <c r="J31" s="126">
        <f>[1]Final!$P$11</f>
        <v>0</v>
      </c>
      <c r="K31" s="126">
        <f>[1]Final!$R$11</f>
        <v>0</v>
      </c>
      <c r="L31" s="126">
        <f>[1]Final!$T$11</f>
        <v>0</v>
      </c>
      <c r="M31" s="127">
        <f>[1]Final!$V$11</f>
        <v>0</v>
      </c>
      <c r="O31" s="128"/>
    </row>
    <row r="32" spans="1:15">
      <c r="A32" s="120"/>
      <c r="B32" s="120"/>
      <c r="C32" s="121"/>
      <c r="D32" s="122"/>
      <c r="E32" s="127">
        <f>[1]Final!$E$11</f>
        <v>0</v>
      </c>
      <c r="F32" s="127">
        <f>[1]Final!$H$11</f>
        <v>0</v>
      </c>
      <c r="G32" s="127">
        <f>[1]Final!$K$11</f>
        <v>0</v>
      </c>
      <c r="H32" s="127">
        <f>[1]Final!$M$11</f>
        <v>0</v>
      </c>
      <c r="I32" s="127">
        <f>[1]Final!$O$11</f>
        <v>0</v>
      </c>
      <c r="J32" s="127">
        <f>[1]Final!$Q$11</f>
        <v>0</v>
      </c>
      <c r="K32" s="127">
        <f>[1]Final!$S$11</f>
        <v>0</v>
      </c>
      <c r="L32" s="127">
        <f>[1]Final!$U$11</f>
        <v>0</v>
      </c>
      <c r="M32" s="127">
        <f>[1]Final!$W$11</f>
        <v>0</v>
      </c>
      <c r="O32" s="128"/>
    </row>
    <row r="33" spans="1:15">
      <c r="A33" s="120"/>
      <c r="B33" s="120"/>
      <c r="C33" s="121"/>
      <c r="D33" s="122"/>
      <c r="E33" s="127">
        <f>[1]Final!$F$11</f>
        <v>0</v>
      </c>
      <c r="F33" s="127">
        <f>[1]Final!$I$11</f>
        <v>0</v>
      </c>
      <c r="O33" s="128"/>
    </row>
    <row r="34" spans="1:15">
      <c r="A34" s="120"/>
      <c r="B34" s="120"/>
      <c r="C34" s="121"/>
      <c r="D34" s="122"/>
      <c r="O34" s="128"/>
    </row>
    <row r="35" spans="1:15">
      <c r="A35" s="120">
        <v>6</v>
      </c>
      <c r="B35" s="120">
        <f>[1]Final!A12</f>
        <v>2</v>
      </c>
      <c r="C35" s="121" t="str">
        <f>[1]Final!$C$12</f>
        <v>Bieri Ramona</v>
      </c>
      <c r="D35" s="122" t="str">
        <f>[1]Final!AO12</f>
        <v>Belp</v>
      </c>
      <c r="E35" s="123">
        <f t="shared" ref="E35:M35" si="5">SUM(E36:E38)</f>
        <v>140.69999999999999</v>
      </c>
      <c r="F35" s="123">
        <f t="shared" si="5"/>
        <v>150.69999999999999</v>
      </c>
      <c r="G35" s="123">
        <f t="shared" si="5"/>
        <v>96.1</v>
      </c>
      <c r="H35" s="123">
        <f t="shared" si="5"/>
        <v>10.4</v>
      </c>
      <c r="I35" s="123">
        <f t="shared" si="5"/>
        <v>0</v>
      </c>
      <c r="J35" s="123">
        <f t="shared" si="5"/>
        <v>0</v>
      </c>
      <c r="K35" s="123">
        <f t="shared" si="5"/>
        <v>0</v>
      </c>
      <c r="L35" s="123">
        <f t="shared" si="5"/>
        <v>0</v>
      </c>
      <c r="M35" s="123">
        <f t="shared" si="5"/>
        <v>0</v>
      </c>
      <c r="N35" s="123">
        <f>SUM(E35:M35)</f>
        <v>397.9</v>
      </c>
      <c r="O35" s="128"/>
    </row>
    <row r="36" spans="1:15">
      <c r="C36" s="121"/>
      <c r="D36" s="122"/>
      <c r="E36" s="125">
        <f>[1]Final!$D$12</f>
        <v>140.69999999999999</v>
      </c>
      <c r="F36" s="125">
        <f>[1]Final!$G$12</f>
        <v>150.69999999999999</v>
      </c>
      <c r="G36" s="126">
        <f>[1]Final!$J$12</f>
        <v>96.1</v>
      </c>
      <c r="H36" s="126">
        <f>[1]Final!$L$12</f>
        <v>10.4</v>
      </c>
      <c r="I36" s="126">
        <f>[1]Final!$N$12</f>
        <v>0</v>
      </c>
      <c r="J36" s="126">
        <f>[1]Final!$P$12</f>
        <v>0</v>
      </c>
      <c r="K36" s="126">
        <f>[1]Final!$R$12</f>
        <v>0</v>
      </c>
      <c r="L36" s="126">
        <f>[1]Final!$T$12</f>
        <v>0</v>
      </c>
      <c r="M36" s="127">
        <f>[1]Final!$V$12</f>
        <v>0</v>
      </c>
      <c r="O36" s="128"/>
    </row>
    <row r="37" spans="1:15">
      <c r="A37" s="120"/>
      <c r="B37" s="120"/>
      <c r="C37" s="121"/>
      <c r="D37" s="122"/>
      <c r="E37" s="127">
        <f>[1]Final!$E$12</f>
        <v>0</v>
      </c>
      <c r="F37" s="127">
        <f>[1]Final!$H$12</f>
        <v>0</v>
      </c>
      <c r="G37" s="127">
        <f>[1]Final!$K$12</f>
        <v>0</v>
      </c>
      <c r="H37" s="127">
        <f>[1]Final!$M$12</f>
        <v>0</v>
      </c>
      <c r="I37" s="127">
        <f>[1]Final!$O$12</f>
        <v>0</v>
      </c>
      <c r="J37" s="127">
        <f>[1]Final!$Q$12</f>
        <v>0</v>
      </c>
      <c r="K37" s="127">
        <f>[1]Final!$S$12</f>
        <v>0</v>
      </c>
      <c r="L37" s="127">
        <f>[1]Final!$U$12</f>
        <v>0</v>
      </c>
      <c r="M37" s="127">
        <f>[1]Final!$W$12</f>
        <v>0</v>
      </c>
      <c r="O37" s="128"/>
    </row>
    <row r="38" spans="1:15">
      <c r="A38" s="120"/>
      <c r="B38" s="120"/>
      <c r="C38" s="121"/>
      <c r="D38" s="122"/>
      <c r="E38" s="127">
        <f>[1]Final!$F$12</f>
        <v>0</v>
      </c>
      <c r="F38" s="127">
        <f>[1]Final!$I$12</f>
        <v>0</v>
      </c>
      <c r="O38" s="128"/>
    </row>
    <row r="39" spans="1:15">
      <c r="A39" s="120"/>
      <c r="B39" s="120"/>
      <c r="C39" s="121"/>
      <c r="D39" s="122"/>
      <c r="O39" s="128"/>
    </row>
    <row r="40" spans="1:15">
      <c r="A40" s="120">
        <v>7</v>
      </c>
      <c r="B40" s="120">
        <f>[1]Final!A13</f>
        <v>5</v>
      </c>
      <c r="C40" s="121" t="str">
        <f>[1]Final!$C$13</f>
        <v>Dänzer Reto</v>
      </c>
      <c r="D40" s="122" t="str">
        <f>[1]Final!AO13</f>
        <v>Boltigen</v>
      </c>
      <c r="E40" s="123">
        <f t="shared" ref="E40:M40" si="6">SUM(E41:E43)</f>
        <v>145.69999999999999</v>
      </c>
      <c r="F40" s="123">
        <f t="shared" si="6"/>
        <v>154.6</v>
      </c>
      <c r="G40" s="123">
        <f t="shared" si="6"/>
        <v>85</v>
      </c>
      <c r="H40" s="123">
        <f t="shared" si="6"/>
        <v>0</v>
      </c>
      <c r="I40" s="123">
        <f t="shared" si="6"/>
        <v>0</v>
      </c>
      <c r="J40" s="123">
        <f t="shared" si="6"/>
        <v>0</v>
      </c>
      <c r="K40" s="123">
        <f t="shared" si="6"/>
        <v>0</v>
      </c>
      <c r="L40" s="123">
        <f t="shared" si="6"/>
        <v>0</v>
      </c>
      <c r="M40" s="123">
        <f t="shared" si="6"/>
        <v>0</v>
      </c>
      <c r="N40" s="123">
        <f>SUM(E40:M40)</f>
        <v>385.29999999999995</v>
      </c>
      <c r="O40" s="128"/>
    </row>
    <row r="41" spans="1:15">
      <c r="C41" s="121"/>
      <c r="D41" s="122"/>
      <c r="E41" s="125">
        <f>[1]Final!$D$13</f>
        <v>145.69999999999999</v>
      </c>
      <c r="F41" s="125">
        <f>[1]Final!$G$13</f>
        <v>154.6</v>
      </c>
      <c r="G41" s="126">
        <f>[1]Final!$J$13</f>
        <v>85</v>
      </c>
      <c r="H41" s="126">
        <f>[1]Final!$L$13</f>
        <v>0</v>
      </c>
      <c r="I41" s="126">
        <f>[1]Final!$N$13</f>
        <v>0</v>
      </c>
      <c r="J41" s="126">
        <f>[1]Final!$P$13</f>
        <v>0</v>
      </c>
      <c r="K41" s="126">
        <f>[1]Final!$R$13</f>
        <v>0</v>
      </c>
      <c r="L41" s="126">
        <f>[1]Final!$T$13</f>
        <v>0</v>
      </c>
      <c r="M41" s="127">
        <f>[1]Final!$V$13</f>
        <v>0</v>
      </c>
      <c r="O41" s="128"/>
    </row>
    <row r="42" spans="1:15">
      <c r="A42" s="120"/>
      <c r="B42" s="120"/>
      <c r="C42" s="121"/>
      <c r="D42" s="122"/>
      <c r="E42" s="127">
        <f>[1]Final!$E$13</f>
        <v>0</v>
      </c>
      <c r="F42" s="127">
        <f>[1]Final!$H$13</f>
        <v>0</v>
      </c>
      <c r="G42" s="127">
        <f>[1]Final!$K$13</f>
        <v>0</v>
      </c>
      <c r="H42" s="127">
        <f>[1]Final!$M$13</f>
        <v>0</v>
      </c>
      <c r="I42" s="127">
        <f>[1]Final!$O$13</f>
        <v>0</v>
      </c>
      <c r="J42" s="127">
        <f>[1]Final!$Q$13</f>
        <v>0</v>
      </c>
      <c r="K42" s="127">
        <f>[1]Final!$S$13</f>
        <v>0</v>
      </c>
      <c r="L42" s="127">
        <f>[1]Final!$U$13</f>
        <v>0</v>
      </c>
      <c r="M42" s="127">
        <f>[1]Final!$W$13</f>
        <v>0</v>
      </c>
      <c r="O42" s="128"/>
    </row>
    <row r="43" spans="1:15">
      <c r="A43" s="120"/>
      <c r="B43" s="120"/>
      <c r="C43" s="121"/>
      <c r="D43" s="122"/>
      <c r="E43" s="127">
        <f>[1]Final!$F$13</f>
        <v>0</v>
      </c>
      <c r="F43" s="127">
        <f>[1]Final!$I$13</f>
        <v>0</v>
      </c>
      <c r="O43" s="128"/>
    </row>
    <row r="44" spans="1:15">
      <c r="A44" s="120"/>
      <c r="B44" s="120"/>
      <c r="C44" s="121"/>
      <c r="D44" s="122"/>
      <c r="O44" s="128"/>
    </row>
    <row r="45" spans="1:15">
      <c r="A45" s="120">
        <v>8</v>
      </c>
      <c r="B45" s="120">
        <f>[1]Final!A14</f>
        <v>1</v>
      </c>
      <c r="C45" s="121" t="str">
        <f>[1]Final!$C$14</f>
        <v>Eichelberger Adrian</v>
      </c>
      <c r="D45" s="122" t="str">
        <f>[1]Final!AO14</f>
        <v>Madiswil</v>
      </c>
      <c r="E45" s="123">
        <f t="shared" ref="E45:M45" si="7">SUM(E46:E48)</f>
        <v>141.6</v>
      </c>
      <c r="F45" s="123">
        <f t="shared" si="7"/>
        <v>147.80000000000001</v>
      </c>
      <c r="G45" s="123">
        <f t="shared" si="7"/>
        <v>89.3</v>
      </c>
      <c r="H45" s="123">
        <f t="shared" si="7"/>
        <v>0</v>
      </c>
      <c r="I45" s="123">
        <f t="shared" si="7"/>
        <v>0</v>
      </c>
      <c r="J45" s="123">
        <f t="shared" si="7"/>
        <v>0</v>
      </c>
      <c r="K45" s="123">
        <f t="shared" si="7"/>
        <v>0</v>
      </c>
      <c r="L45" s="123">
        <f t="shared" si="7"/>
        <v>0</v>
      </c>
      <c r="M45" s="123">
        <f t="shared" si="7"/>
        <v>0</v>
      </c>
      <c r="N45" s="123">
        <f>SUM(E45:M45)</f>
        <v>378.7</v>
      </c>
      <c r="O45" s="128"/>
    </row>
    <row r="46" spans="1:15">
      <c r="C46" s="121"/>
      <c r="D46" s="122"/>
      <c r="E46" s="125">
        <f>[1]Final!$D$14</f>
        <v>141.6</v>
      </c>
      <c r="F46" s="125">
        <f>[1]Final!$G$14</f>
        <v>147.80000000000001</v>
      </c>
      <c r="G46" s="126">
        <f>[1]Final!$J$14</f>
        <v>89.3</v>
      </c>
      <c r="H46" s="126">
        <f>[1]Final!$L$14</f>
        <v>0</v>
      </c>
      <c r="I46" s="126">
        <f>[1]Final!$N$14</f>
        <v>0</v>
      </c>
      <c r="J46" s="126">
        <f>[1]Final!$P$14</f>
        <v>0</v>
      </c>
      <c r="K46" s="126">
        <f>[1]Final!$R$14</f>
        <v>0</v>
      </c>
      <c r="L46" s="126">
        <f>[1]Final!$T$14</f>
        <v>0</v>
      </c>
      <c r="M46" s="127">
        <f>[1]Final!$V$14</f>
        <v>0</v>
      </c>
      <c r="O46" s="128"/>
    </row>
    <row r="47" spans="1:15">
      <c r="A47" s="120"/>
      <c r="B47" s="120"/>
      <c r="C47" s="121"/>
      <c r="D47" s="122"/>
      <c r="E47" s="127">
        <f>[1]Final!$E$14</f>
        <v>0</v>
      </c>
      <c r="F47" s="127">
        <f>[1]Final!$H$14</f>
        <v>0</v>
      </c>
      <c r="G47" s="127">
        <f>[1]Final!$K$14</f>
        <v>0</v>
      </c>
      <c r="H47" s="127">
        <f>[1]Final!$M$14</f>
        <v>0</v>
      </c>
      <c r="I47" s="127">
        <f>[1]Final!$O$14</f>
        <v>0</v>
      </c>
      <c r="J47" s="127">
        <f>[1]Final!$Q$14</f>
        <v>0</v>
      </c>
      <c r="K47" s="127">
        <f>[1]Final!$S$14</f>
        <v>0</v>
      </c>
      <c r="L47" s="127">
        <f>[1]Final!$U$14</f>
        <v>0</v>
      </c>
      <c r="M47" s="127">
        <f>[1]Final!$W$14</f>
        <v>0</v>
      </c>
      <c r="O47" s="128"/>
    </row>
    <row r="48" spans="1:15">
      <c r="A48" s="120"/>
      <c r="B48" s="120"/>
      <c r="C48" s="121"/>
      <c r="D48" s="122"/>
      <c r="E48" s="127">
        <f>[1]Final!$F$14</f>
        <v>0</v>
      </c>
      <c r="F48" s="127">
        <f>[1]Final!$I$14</f>
        <v>0</v>
      </c>
      <c r="O48" s="128"/>
    </row>
    <row r="49" spans="1:15">
      <c r="A49" s="120"/>
      <c r="B49" s="120"/>
      <c r="C49" s="121"/>
      <c r="D49" s="122"/>
      <c r="O49" s="128"/>
    </row>
    <row r="50" spans="1:15" ht="13.5" thickBot="1">
      <c r="A50" s="129" t="s">
        <v>468</v>
      </c>
      <c r="B50" s="130"/>
      <c r="C50" s="131"/>
      <c r="D50" s="132"/>
      <c r="E50" s="131"/>
      <c r="F50" s="131"/>
      <c r="G50" s="131"/>
      <c r="H50" s="131"/>
      <c r="I50" s="131"/>
      <c r="J50" s="131"/>
      <c r="K50" s="133"/>
      <c r="L50" s="131"/>
      <c r="M50" s="131"/>
      <c r="N50" s="134"/>
      <c r="O50" s="133"/>
    </row>
    <row r="51" spans="1:15">
      <c r="A51" s="120"/>
      <c r="B51" s="120"/>
      <c r="D51" s="135"/>
    </row>
    <row r="52" spans="1:15">
      <c r="A52" s="120"/>
      <c r="B52" s="120"/>
      <c r="D52" s="135"/>
    </row>
    <row r="53" spans="1:15">
      <c r="A53" s="120"/>
      <c r="B53" s="120"/>
      <c r="D53" s="135"/>
    </row>
    <row r="54" spans="1:15">
      <c r="A54" s="120"/>
      <c r="B54" s="120"/>
      <c r="D54" s="135"/>
    </row>
    <row r="55" spans="1:15">
      <c r="A55" s="120"/>
      <c r="B55" s="120"/>
    </row>
    <row r="56" spans="1:15">
      <c r="A56" s="120"/>
      <c r="B56" s="120"/>
    </row>
    <row r="58" spans="1:15" ht="18">
      <c r="F58" s="110" t="s">
        <v>483</v>
      </c>
    </row>
    <row r="63" spans="1:15">
      <c r="A63" s="138"/>
    </row>
  </sheetData>
  <sheetProtection selectLockedCells="1"/>
  <mergeCells count="4">
    <mergeCell ref="J7:N7"/>
    <mergeCell ref="E9:G9"/>
    <mergeCell ref="H9:M9"/>
    <mergeCell ref="D2:F2"/>
  </mergeCells>
  <pageMargins left="0.32" right="0.18" top="0.67" bottom="0.47" header="0.4921259845" footer="0.28999999999999998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7:W70"/>
  <sheetViews>
    <sheetView zoomScaleNormal="100" workbookViewId="0">
      <selection activeCell="W25" sqref="W25"/>
    </sheetView>
  </sheetViews>
  <sheetFormatPr baseColWidth="10" defaultRowHeight="12"/>
  <cols>
    <col min="1" max="1" width="10.42578125" style="86" customWidth="1"/>
    <col min="2" max="2" width="4.7109375" style="18" customWidth="1"/>
    <col min="3" max="3" width="19.140625" style="4" customWidth="1"/>
    <col min="4" max="5" width="3.42578125" style="18" customWidth="1"/>
    <col min="6" max="6" width="2.42578125" style="18" customWidth="1"/>
    <col min="7" max="7" width="13.140625" style="18" customWidth="1"/>
    <col min="8" max="8" width="3.85546875" style="18" customWidth="1"/>
    <col min="9" max="10" width="3.7109375" style="18" customWidth="1"/>
    <col min="11" max="11" width="4" style="18" customWidth="1"/>
    <col min="12" max="14" width="3.7109375" style="18" customWidth="1"/>
    <col min="15" max="16" width="4" style="18" customWidth="1"/>
    <col min="17" max="17" width="4.7109375" style="4" customWidth="1"/>
    <col min="18" max="18" width="4" style="18" customWidth="1"/>
    <col min="19" max="19" width="5" style="18" customWidth="1"/>
    <col min="20" max="20" width="5.140625" style="18" customWidth="1"/>
    <col min="21" max="21" width="2" style="18" customWidth="1"/>
    <col min="22" max="16384" width="11.42578125" style="18"/>
  </cols>
  <sheetData>
    <row r="7" spans="1:23" ht="19.5" customHeight="1">
      <c r="B7" s="141" t="s">
        <v>469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</row>
    <row r="8" spans="1:23" ht="17.25" customHeight="1">
      <c r="B8" s="141" t="s">
        <v>470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</row>
    <row r="9" spans="1:23" ht="17.25" customHeight="1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</row>
    <row r="10" spans="1:23" ht="17.25" customHeight="1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</row>
    <row r="11" spans="1:23" ht="18">
      <c r="C11" s="7" t="s">
        <v>426</v>
      </c>
    </row>
    <row r="12" spans="1:23" ht="18">
      <c r="C12" s="7"/>
    </row>
    <row r="13" spans="1:23">
      <c r="H13" s="147" t="s">
        <v>156</v>
      </c>
      <c r="I13" s="147"/>
      <c r="J13" s="147"/>
      <c r="K13" s="147" t="s">
        <v>154</v>
      </c>
      <c r="L13" s="147"/>
      <c r="M13" s="147"/>
      <c r="N13" s="147" t="s">
        <v>155</v>
      </c>
      <c r="O13" s="147"/>
      <c r="P13" s="147"/>
    </row>
    <row r="14" spans="1:23" s="4" customFormat="1" ht="12.75" customHeight="1">
      <c r="A14" s="82" t="s">
        <v>201</v>
      </c>
      <c r="B14" s="4" t="s">
        <v>0</v>
      </c>
      <c r="C14" s="4" t="s">
        <v>1</v>
      </c>
      <c r="D14" s="4" t="s">
        <v>2</v>
      </c>
      <c r="E14" s="21" t="s">
        <v>3</v>
      </c>
      <c r="G14" s="4" t="s">
        <v>61</v>
      </c>
      <c r="H14" s="21">
        <v>1</v>
      </c>
      <c r="I14" s="21">
        <v>2</v>
      </c>
      <c r="J14" s="21" t="s">
        <v>151</v>
      </c>
      <c r="K14" s="4">
        <v>1</v>
      </c>
      <c r="L14" s="4">
        <v>2</v>
      </c>
      <c r="M14" s="4" t="s">
        <v>152</v>
      </c>
      <c r="N14" s="4">
        <v>1</v>
      </c>
      <c r="O14" s="4">
        <v>2</v>
      </c>
      <c r="P14" s="4" t="s">
        <v>153</v>
      </c>
      <c r="Q14" s="4" t="s">
        <v>5</v>
      </c>
      <c r="R14" s="146" t="s">
        <v>6</v>
      </c>
      <c r="S14" s="146"/>
      <c r="T14" s="146"/>
      <c r="U14" s="16"/>
      <c r="W14" s="79"/>
    </row>
    <row r="15" spans="1:23">
      <c r="R15" s="17" t="s">
        <v>71</v>
      </c>
      <c r="S15" s="16" t="s">
        <v>72</v>
      </c>
      <c r="T15" s="17" t="s">
        <v>5</v>
      </c>
      <c r="U15" s="17"/>
      <c r="W15" s="79"/>
    </row>
    <row r="16" spans="1:23">
      <c r="R16" s="87"/>
      <c r="W16" s="79"/>
    </row>
    <row r="17" spans="1:23">
      <c r="A17" s="79">
        <v>333</v>
      </c>
      <c r="B17" s="18">
        <v>1</v>
      </c>
      <c r="C17" s="19" t="str">
        <f>VLOOKUP(A:A,Gutpunkte!A:B,2,FALSE)</f>
        <v>Hollenweger Jan</v>
      </c>
      <c r="D17" s="26">
        <f>VLOOKUP(A:A,Gutpunkte!A:D,4,FALSE)</f>
        <v>94</v>
      </c>
      <c r="E17" s="26" t="str">
        <f>VLOOKUP(A:A,Gutpunkte!A:E,5,FALSE)</f>
        <v>MI</v>
      </c>
      <c r="F17" s="19"/>
      <c r="G17" s="19" t="str">
        <f>VLOOKUP(A:A,Gutpunkte!A:C,3,FALSE)</f>
        <v>Kappel</v>
      </c>
      <c r="H17" s="19">
        <f>VLOOKUP(A:A,'Rangliste ab 9.Rang'!A:H,8,FALSE)</f>
        <v>97</v>
      </c>
      <c r="I17" s="19">
        <f>VLOOKUP(A:A,'Rangliste ab 9.Rang'!A:I,9,FALSE)</f>
        <v>95</v>
      </c>
      <c r="J17" s="96">
        <f>SUM(H17:I17)</f>
        <v>192</v>
      </c>
      <c r="K17" s="19">
        <f>VLOOKUP(A:A,'Rangliste ab 9.Rang'!A:K,11,FALSE)</f>
        <v>98</v>
      </c>
      <c r="L17" s="19">
        <f>VLOOKUP(A:A,'Rangliste ab 9.Rang'!A:L,12,FALSE)</f>
        <v>99</v>
      </c>
      <c r="M17" s="96">
        <f>SUM(K17:L17)</f>
        <v>197</v>
      </c>
      <c r="N17" s="19">
        <f>VLOOKUP(A:A,'Rangliste ab 9.Rang'!A:N,14,FALSE)</f>
        <v>96</v>
      </c>
      <c r="O17" s="19">
        <f>VLOOKUP(A:A,'Rangliste ab 9.Rang'!A:O,15,FALSE)</f>
        <v>96</v>
      </c>
      <c r="P17" s="96">
        <f>SUM(N17:O17)</f>
        <v>192</v>
      </c>
      <c r="Q17" s="96">
        <f>SUM(P17,M17,J17)</f>
        <v>581</v>
      </c>
      <c r="R17" s="19">
        <f>VLOOKUP(A:A,'Rangliste ab 9.Rang'!A:R,18,FALSE)</f>
        <v>100</v>
      </c>
      <c r="S17" s="19">
        <f>VLOOKUP(A:A,Gutpunkte!A:AB,28,FALSE)</f>
        <v>95</v>
      </c>
      <c r="T17" s="96">
        <f>SUM(R17:S17)</f>
        <v>195</v>
      </c>
      <c r="U17" s="15"/>
      <c r="W17" s="79"/>
    </row>
    <row r="18" spans="1:23">
      <c r="A18" s="79"/>
      <c r="C18" s="19"/>
      <c r="D18" s="26"/>
      <c r="E18" s="26"/>
      <c r="F18" s="19"/>
      <c r="G18" s="19"/>
      <c r="H18" s="19"/>
      <c r="I18" s="19"/>
      <c r="J18" s="96"/>
      <c r="K18" s="19"/>
      <c r="L18" s="19"/>
      <c r="M18" s="96"/>
      <c r="N18" s="19"/>
      <c r="O18" s="19"/>
      <c r="P18" s="96"/>
      <c r="Q18" s="96"/>
      <c r="R18" s="19"/>
      <c r="S18" s="19"/>
      <c r="T18" s="96"/>
      <c r="U18" s="15"/>
      <c r="W18" s="79"/>
    </row>
    <row r="19" spans="1:23">
      <c r="A19" s="79"/>
      <c r="C19" s="19"/>
      <c r="D19" s="26"/>
      <c r="E19" s="26"/>
      <c r="F19" s="19"/>
      <c r="G19" s="19"/>
      <c r="H19" s="19"/>
      <c r="I19" s="19"/>
      <c r="J19" s="96"/>
      <c r="K19" s="19"/>
      <c r="L19" s="19"/>
      <c r="M19" s="96"/>
      <c r="N19" s="19"/>
      <c r="O19" s="19"/>
      <c r="P19" s="96"/>
      <c r="Q19" s="96"/>
      <c r="R19" s="19"/>
      <c r="S19" s="19"/>
      <c r="T19" s="96"/>
      <c r="U19" s="15"/>
      <c r="W19" s="79"/>
    </row>
    <row r="20" spans="1:23">
      <c r="A20" s="79"/>
      <c r="C20" s="19"/>
      <c r="D20" s="26"/>
      <c r="E20" s="26"/>
      <c r="F20" s="19"/>
      <c r="G20" s="19"/>
      <c r="H20" s="19"/>
      <c r="I20" s="19"/>
      <c r="J20" s="96"/>
      <c r="K20" s="19"/>
      <c r="L20" s="19"/>
      <c r="M20" s="96"/>
      <c r="N20" s="19"/>
      <c r="O20" s="19"/>
      <c r="P20" s="96"/>
      <c r="Q20" s="96"/>
      <c r="R20" s="19"/>
      <c r="S20" s="19"/>
      <c r="T20" s="96"/>
      <c r="U20" s="15"/>
      <c r="W20" s="79"/>
    </row>
    <row r="21" spans="1:23">
      <c r="A21" s="79">
        <v>286</v>
      </c>
      <c r="B21" s="18">
        <v>2</v>
      </c>
      <c r="C21" s="19" t="str">
        <f>VLOOKUP(A:A,Gutpunkte!A:B,2,FALSE)</f>
        <v>Hofstetter Vanessa</v>
      </c>
      <c r="D21" s="26">
        <f>VLOOKUP(A:A,Gutpunkte!A:D,4,FALSE)</f>
        <v>95</v>
      </c>
      <c r="E21" s="26" t="str">
        <f>VLOOKUP(A:A,Gutpunkte!A:E,5,FALSE)</f>
        <v>MI</v>
      </c>
      <c r="F21" s="19"/>
      <c r="G21" s="19" t="str">
        <f>VLOOKUP(A:A,Gutpunkte!A:C,3,FALSE)</f>
        <v>Gümmenen</v>
      </c>
      <c r="H21" s="19">
        <f>VLOOKUP(A:A,'Rangliste ab 9.Rang'!A:H,8,FALSE)</f>
        <v>98</v>
      </c>
      <c r="I21" s="19">
        <f>VLOOKUP(A:A,'Rangliste ab 9.Rang'!A:I,9,FALSE)</f>
        <v>97</v>
      </c>
      <c r="J21" s="96">
        <f>SUM(H21:I21)</f>
        <v>195</v>
      </c>
      <c r="K21" s="19">
        <f>VLOOKUP(A:A,'Rangliste ab 9.Rang'!A:K,11,FALSE)</f>
        <v>99</v>
      </c>
      <c r="L21" s="19">
        <f>VLOOKUP(A:A,'Rangliste ab 9.Rang'!A:L,12,FALSE)</f>
        <v>100</v>
      </c>
      <c r="M21" s="96">
        <f>SUM(K21:L21)</f>
        <v>199</v>
      </c>
      <c r="N21" s="19">
        <f>VLOOKUP(A:A,'Rangliste ab 9.Rang'!A:N,14,FALSE)</f>
        <v>93</v>
      </c>
      <c r="O21" s="19">
        <f>VLOOKUP(A:A,'Rangliste ab 9.Rang'!A:O,15,FALSE)</f>
        <v>93</v>
      </c>
      <c r="P21" s="96">
        <f>SUM(N21:O21)</f>
        <v>186</v>
      </c>
      <c r="Q21" s="96">
        <f>SUM(P21,M21,J21)</f>
        <v>580</v>
      </c>
      <c r="R21" s="19">
        <f>VLOOKUP(A:A,'Rangliste ab 9.Rang'!A:R,18,FALSE)</f>
        <v>100</v>
      </c>
      <c r="S21" s="19">
        <f>VLOOKUP(A:A,Gutpunkte!A:AB,28,FALSE)</f>
        <v>460</v>
      </c>
      <c r="T21" s="96">
        <f>SUM(R21:S21)</f>
        <v>560</v>
      </c>
      <c r="U21" s="15"/>
      <c r="W21" s="79"/>
    </row>
    <row r="22" spans="1:23">
      <c r="A22" s="79"/>
      <c r="C22" s="19"/>
      <c r="D22" s="26"/>
      <c r="E22" s="26"/>
      <c r="F22" s="19"/>
      <c r="G22" s="19"/>
      <c r="H22" s="19"/>
      <c r="I22" s="19"/>
      <c r="J22" s="96"/>
      <c r="K22" s="19"/>
      <c r="L22" s="19"/>
      <c r="M22" s="96"/>
      <c r="N22" s="19"/>
      <c r="O22" s="19"/>
      <c r="P22" s="96"/>
      <c r="Q22" s="96"/>
      <c r="R22" s="19"/>
      <c r="S22" s="19"/>
      <c r="T22" s="96"/>
      <c r="U22" s="15"/>
    </row>
    <row r="23" spans="1:23">
      <c r="A23" s="79"/>
      <c r="C23" s="19"/>
      <c r="D23" s="26"/>
      <c r="E23" s="26"/>
      <c r="F23" s="19"/>
      <c r="G23" s="19"/>
      <c r="H23" s="19"/>
      <c r="I23" s="19"/>
      <c r="J23" s="96"/>
      <c r="K23" s="19"/>
      <c r="L23" s="19"/>
      <c r="M23" s="96"/>
      <c r="N23" s="19"/>
      <c r="O23" s="19"/>
      <c r="P23" s="96"/>
      <c r="Q23" s="96"/>
      <c r="R23" s="19"/>
      <c r="S23" s="19"/>
      <c r="T23" s="96"/>
      <c r="U23" s="15"/>
    </row>
    <row r="24" spans="1:23">
      <c r="A24" s="79"/>
      <c r="C24" s="19"/>
      <c r="D24" s="26"/>
      <c r="E24" s="26"/>
      <c r="F24" s="19"/>
      <c r="G24" s="19"/>
      <c r="H24" s="19"/>
      <c r="I24" s="19"/>
      <c r="J24" s="96"/>
      <c r="K24" s="19"/>
      <c r="L24" s="19"/>
      <c r="M24" s="96"/>
      <c r="N24" s="19"/>
      <c r="O24" s="19"/>
      <c r="P24" s="96"/>
      <c r="Q24" s="96"/>
      <c r="R24" s="19"/>
      <c r="S24" s="19"/>
      <c r="T24" s="96"/>
      <c r="U24" s="15"/>
    </row>
    <row r="25" spans="1:23">
      <c r="A25" s="79">
        <v>304</v>
      </c>
      <c r="B25" s="18">
        <v>3</v>
      </c>
      <c r="C25" s="19" t="str">
        <f>VLOOKUP(A:A,Gutpunkte!A:B,2,FALSE)</f>
        <v>Füglister Fabienne</v>
      </c>
      <c r="D25" s="26">
        <f>VLOOKUP(A:A,Gutpunkte!A:D,4,FALSE)</f>
        <v>92</v>
      </c>
      <c r="E25" s="26" t="str">
        <f>VLOOKUP(A:A,Gutpunkte!A:E,5,FALSE)</f>
        <v>MI</v>
      </c>
      <c r="F25" s="19"/>
      <c r="G25" s="19" t="str">
        <f>VLOOKUP(A:A,Gutpunkte!A:C,3,FALSE)</f>
        <v>Aeschi SO</v>
      </c>
      <c r="H25" s="19">
        <f>VLOOKUP(A:A,'Rangliste ab 9.Rang'!A:H,8,FALSE)</f>
        <v>98</v>
      </c>
      <c r="I25" s="96">
        <f>VLOOKUP(A:A,'Rangliste ab 9.Rang'!A:I,9,FALSE)</f>
        <v>97</v>
      </c>
      <c r="J25" s="96">
        <f>SUM(H25:I25)</f>
        <v>195</v>
      </c>
      <c r="K25" s="19">
        <f>VLOOKUP(A:A,'Rangliste ab 9.Rang'!A:K,11,FALSE)</f>
        <v>97</v>
      </c>
      <c r="L25" s="19">
        <f>VLOOKUP(A:A,'Rangliste ab 9.Rang'!A:L,12,FALSE)</f>
        <v>98</v>
      </c>
      <c r="M25" s="96">
        <f>SUM(K25:L25)</f>
        <v>195</v>
      </c>
      <c r="N25" s="19">
        <f>VLOOKUP(A:A,'Rangliste ab 9.Rang'!A:N,14,FALSE)</f>
        <v>94</v>
      </c>
      <c r="O25" s="19">
        <f>VLOOKUP(A:A,'Rangliste ab 9.Rang'!A:O,15,FALSE)</f>
        <v>95</v>
      </c>
      <c r="P25" s="96">
        <f>SUM(N25:O25)</f>
        <v>189</v>
      </c>
      <c r="Q25" s="96">
        <f>SUM(P25,M25,J25)</f>
        <v>579</v>
      </c>
      <c r="R25" s="19">
        <f>VLOOKUP(A:A,'Rangliste ab 9.Rang'!A:R,18,FALSE)</f>
        <v>100</v>
      </c>
      <c r="S25" s="19">
        <f>VLOOKUP(A:A,Gutpunkte!A:AB,28,FALSE)</f>
        <v>495</v>
      </c>
      <c r="T25" s="96">
        <f>SUM(R25:S25)</f>
        <v>595</v>
      </c>
      <c r="U25" s="15"/>
      <c r="V25" s="25"/>
    </row>
    <row r="26" spans="1:23">
      <c r="A26" s="79"/>
      <c r="C26" s="19"/>
      <c r="D26" s="26"/>
      <c r="E26" s="26"/>
      <c r="F26" s="19"/>
      <c r="G26" s="19"/>
      <c r="H26" s="19"/>
      <c r="I26" s="96"/>
      <c r="J26" s="96"/>
      <c r="K26" s="19"/>
      <c r="L26" s="19"/>
      <c r="M26" s="96"/>
      <c r="N26" s="19"/>
      <c r="O26" s="19"/>
      <c r="P26" s="96"/>
      <c r="Q26" s="96"/>
      <c r="R26" s="19"/>
      <c r="S26" s="19"/>
      <c r="T26" s="96"/>
      <c r="U26" s="15"/>
      <c r="V26" s="25"/>
    </row>
    <row r="27" spans="1:23">
      <c r="A27" s="79"/>
      <c r="C27" s="19"/>
      <c r="D27" s="26"/>
      <c r="E27" s="26"/>
      <c r="F27" s="19"/>
      <c r="G27" s="19"/>
      <c r="H27" s="19"/>
      <c r="I27" s="96"/>
      <c r="J27" s="96"/>
      <c r="K27" s="19"/>
      <c r="L27" s="19"/>
      <c r="M27" s="96"/>
      <c r="N27" s="19"/>
      <c r="O27" s="19"/>
      <c r="P27" s="96"/>
      <c r="Q27" s="96"/>
      <c r="R27" s="19"/>
      <c r="S27" s="19"/>
      <c r="T27" s="96"/>
      <c r="U27" s="15"/>
      <c r="V27" s="25"/>
    </row>
    <row r="28" spans="1:23">
      <c r="A28" s="79"/>
      <c r="C28" s="19"/>
      <c r="D28" s="26"/>
      <c r="E28" s="26"/>
      <c r="F28" s="19"/>
      <c r="G28" s="19"/>
      <c r="H28" s="19"/>
      <c r="I28" s="96"/>
      <c r="J28" s="96"/>
      <c r="K28" s="19"/>
      <c r="L28" s="19"/>
      <c r="M28" s="96"/>
      <c r="N28" s="19"/>
      <c r="O28" s="19"/>
      <c r="P28" s="96"/>
      <c r="Q28" s="96"/>
      <c r="R28" s="19"/>
      <c r="S28" s="19"/>
      <c r="T28" s="96"/>
      <c r="U28" s="15"/>
      <c r="V28" s="25"/>
    </row>
    <row r="29" spans="1:23">
      <c r="A29" s="79">
        <v>342</v>
      </c>
      <c r="B29" s="18">
        <v>4</v>
      </c>
      <c r="C29" s="19" t="str">
        <f>VLOOKUP(A:A,Gutpunkte!A:B,2,FALSE)</f>
        <v>Bieri Ramona</v>
      </c>
      <c r="D29" s="26">
        <f>VLOOKUP(A:A,Gutpunkte!A:D,4,FALSE)</f>
        <v>90</v>
      </c>
      <c r="E29" s="26" t="str">
        <f>VLOOKUP(A:A,Gutpunkte!A:E,5,FALSE)</f>
        <v>OL</v>
      </c>
      <c r="F29" s="19"/>
      <c r="G29" s="19" t="str">
        <f>VLOOKUP(A:A,Gutpunkte!A:C,3,FALSE)</f>
        <v>Belp</v>
      </c>
      <c r="H29" s="96">
        <f>VLOOKUP(A:A,'Rangliste ab 9.Rang'!A:H,8,FALSE)</f>
        <v>93</v>
      </c>
      <c r="I29" s="19">
        <f>VLOOKUP(A:A,'Rangliste ab 9.Rang'!A:I,9,FALSE)</f>
        <v>95</v>
      </c>
      <c r="J29" s="96">
        <f>SUM(H29:I29)</f>
        <v>188</v>
      </c>
      <c r="K29" s="19">
        <f>VLOOKUP(A:A,'Rangliste ab 9.Rang'!A:K,11,FALSE)</f>
        <v>99</v>
      </c>
      <c r="L29" s="19">
        <f>VLOOKUP(A:A,'Rangliste ab 9.Rang'!A:L,12,FALSE)</f>
        <v>99</v>
      </c>
      <c r="M29" s="96">
        <f>SUM(K29:L29)</f>
        <v>198</v>
      </c>
      <c r="N29" s="96">
        <f>VLOOKUP(A:A,'Rangliste ab 9.Rang'!A:N,14,FALSE)</f>
        <v>94</v>
      </c>
      <c r="O29" s="19">
        <f>VLOOKUP(A:A,'Rangliste ab 9.Rang'!A:O,15,FALSE)</f>
        <v>96</v>
      </c>
      <c r="P29" s="96">
        <f>SUM(N29:O29)</f>
        <v>190</v>
      </c>
      <c r="Q29" s="96">
        <f>SUM(P29,M29,J29)</f>
        <v>576</v>
      </c>
      <c r="R29" s="19">
        <f>VLOOKUP(A:A,'Rangliste ab 9.Rang'!A:R,18,FALSE)</f>
        <v>100</v>
      </c>
      <c r="S29" s="19">
        <f>VLOOKUP(A:A,Gutpunkte!A:AB,28,FALSE)</f>
        <v>100</v>
      </c>
      <c r="T29" s="96">
        <f>SUM(R29:S29)</f>
        <v>200</v>
      </c>
      <c r="U29" s="15"/>
    </row>
    <row r="30" spans="1:23">
      <c r="A30" s="79"/>
      <c r="C30" s="19"/>
      <c r="D30" s="26"/>
      <c r="E30" s="26"/>
      <c r="F30" s="19"/>
      <c r="G30" s="19"/>
      <c r="H30" s="96"/>
      <c r="I30" s="19"/>
      <c r="J30" s="96"/>
      <c r="K30" s="19"/>
      <c r="L30" s="19"/>
      <c r="M30" s="96"/>
      <c r="N30" s="96"/>
      <c r="O30" s="19"/>
      <c r="P30" s="96"/>
      <c r="Q30" s="96"/>
      <c r="R30" s="19"/>
      <c r="S30" s="19"/>
      <c r="T30" s="96"/>
      <c r="U30" s="15"/>
    </row>
    <row r="31" spans="1:23">
      <c r="A31" s="79"/>
      <c r="C31" s="19"/>
      <c r="D31" s="26"/>
      <c r="E31" s="26"/>
      <c r="F31" s="19"/>
      <c r="G31" s="19"/>
      <c r="H31" s="96"/>
      <c r="I31" s="19"/>
      <c r="J31" s="96"/>
      <c r="K31" s="19"/>
      <c r="L31" s="19"/>
      <c r="M31" s="96"/>
      <c r="N31" s="96"/>
      <c r="O31" s="19"/>
      <c r="P31" s="96"/>
      <c r="Q31" s="96"/>
      <c r="R31" s="19"/>
      <c r="S31" s="19"/>
      <c r="T31" s="96"/>
      <c r="U31" s="15"/>
    </row>
    <row r="32" spans="1:23">
      <c r="A32" s="79"/>
      <c r="C32" s="19"/>
      <c r="D32" s="26"/>
      <c r="E32" s="26"/>
      <c r="F32" s="19"/>
      <c r="G32" s="19"/>
      <c r="H32" s="96"/>
      <c r="I32" s="19"/>
      <c r="J32" s="96"/>
      <c r="K32" s="19"/>
      <c r="L32" s="19"/>
      <c r="M32" s="96"/>
      <c r="N32" s="96"/>
      <c r="O32" s="19"/>
      <c r="P32" s="96"/>
      <c r="Q32" s="96"/>
      <c r="R32" s="19"/>
      <c r="S32" s="19"/>
      <c r="T32" s="96"/>
      <c r="U32" s="15"/>
    </row>
    <row r="33" spans="1:21">
      <c r="A33" s="79">
        <v>130</v>
      </c>
      <c r="B33" s="18">
        <v>5</v>
      </c>
      <c r="C33" s="19" t="str">
        <f>VLOOKUP(A:A,Gutpunkte!A:B,2,FALSE)</f>
        <v>Koller Marco</v>
      </c>
      <c r="D33" s="26">
        <f>VLOOKUP(A:A,Gutpunkte!A:D,4,FALSE)</f>
        <v>81</v>
      </c>
      <c r="E33" s="26" t="str">
        <f>VLOOKUP(A:A,Gutpunkte!A:E,5,FALSE)</f>
        <v>OL</v>
      </c>
      <c r="F33" s="19"/>
      <c r="G33" s="19" t="str">
        <f>VLOOKUP(A:A,Gutpunkte!A:C,3,FALSE)</f>
        <v>Steffisburg</v>
      </c>
      <c r="H33" s="19">
        <f>VLOOKUP(A:A,'Rangliste ab 9.Rang'!A:H,8,FALSE)</f>
        <v>95</v>
      </c>
      <c r="I33" s="19">
        <f>VLOOKUP(A:A,'Rangliste ab 9.Rang'!A:I,9,FALSE)</f>
        <v>92</v>
      </c>
      <c r="J33" s="96">
        <f>SUM(H33:I33)</f>
        <v>187</v>
      </c>
      <c r="K33" s="19">
        <f>VLOOKUP(A:A,'Rangliste ab 9.Rang'!A:K,11,FALSE)</f>
        <v>98</v>
      </c>
      <c r="L33" s="19">
        <f>VLOOKUP(A:A,'Rangliste ab 9.Rang'!A:L,12,FALSE)</f>
        <v>99</v>
      </c>
      <c r="M33" s="96">
        <f>SUM(K33:L33)</f>
        <v>197</v>
      </c>
      <c r="N33" s="19">
        <f>VLOOKUP(A:A,'Rangliste ab 9.Rang'!A:N,14,FALSE)</f>
        <v>94</v>
      </c>
      <c r="O33" s="19">
        <f>VLOOKUP(A:A,'Rangliste ab 9.Rang'!A:O,15,FALSE)</f>
        <v>95</v>
      </c>
      <c r="P33" s="96">
        <f>SUM(N33:O33)</f>
        <v>189</v>
      </c>
      <c r="Q33" s="96">
        <f>SUM(P33,M33,J33)</f>
        <v>573</v>
      </c>
      <c r="R33" s="19">
        <f>VLOOKUP(A:A,'Rangliste ab 9.Rang'!A:R,18,FALSE)</f>
        <v>100</v>
      </c>
      <c r="S33" s="19">
        <f>VLOOKUP(A:A,Gutpunkte!A:AB,28,FALSE)</f>
        <v>1120</v>
      </c>
      <c r="T33" s="96">
        <f>SUM(R33:S33)</f>
        <v>1220</v>
      </c>
      <c r="U33" s="15"/>
    </row>
    <row r="34" spans="1:21">
      <c r="A34" s="79"/>
      <c r="C34" s="19"/>
      <c r="D34" s="26"/>
      <c r="E34" s="26"/>
      <c r="F34" s="19"/>
      <c r="G34" s="19"/>
      <c r="H34" s="19"/>
      <c r="I34" s="19"/>
      <c r="J34" s="96"/>
      <c r="K34" s="19"/>
      <c r="L34" s="19"/>
      <c r="M34" s="96"/>
      <c r="N34" s="19"/>
      <c r="O34" s="19"/>
      <c r="P34" s="96"/>
      <c r="Q34" s="96"/>
      <c r="R34" s="19"/>
      <c r="S34" s="19"/>
      <c r="T34" s="96"/>
      <c r="U34" s="15"/>
    </row>
    <row r="35" spans="1:21">
      <c r="A35" s="79"/>
      <c r="C35" s="19"/>
      <c r="D35" s="26"/>
      <c r="E35" s="26"/>
      <c r="F35" s="19"/>
      <c r="G35" s="19"/>
      <c r="H35" s="19"/>
      <c r="I35" s="19"/>
      <c r="J35" s="96"/>
      <c r="K35" s="19"/>
      <c r="L35" s="19"/>
      <c r="M35" s="96"/>
      <c r="N35" s="19"/>
      <c r="O35" s="19"/>
      <c r="P35" s="96"/>
      <c r="Q35" s="96"/>
      <c r="R35" s="19"/>
      <c r="S35" s="19"/>
      <c r="T35" s="96"/>
      <c r="U35" s="15"/>
    </row>
    <row r="36" spans="1:21">
      <c r="A36" s="79"/>
      <c r="C36" s="19"/>
      <c r="D36" s="26"/>
      <c r="E36" s="26"/>
      <c r="F36" s="19"/>
      <c r="G36" s="19"/>
      <c r="H36" s="19"/>
      <c r="I36" s="19"/>
      <c r="J36" s="96"/>
      <c r="K36" s="19"/>
      <c r="L36" s="19"/>
      <c r="M36" s="96"/>
      <c r="N36" s="19"/>
      <c r="O36" s="19"/>
      <c r="P36" s="96"/>
      <c r="Q36" s="96"/>
      <c r="R36" s="19"/>
      <c r="S36" s="19"/>
      <c r="T36" s="96"/>
      <c r="U36" s="15"/>
    </row>
    <row r="37" spans="1:21">
      <c r="A37" s="79">
        <v>327</v>
      </c>
      <c r="B37" s="18">
        <v>6</v>
      </c>
      <c r="C37" s="19" t="str">
        <f>VLOOKUP(A:A,Gutpunkte!A:B,2,FALSE)</f>
        <v>Eichelberger Adrian</v>
      </c>
      <c r="D37" s="26">
        <f>VLOOKUP(A:A,Gutpunkte!A:D,4,FALSE)</f>
        <v>96</v>
      </c>
      <c r="E37" s="26" t="str">
        <f>VLOOKUP(A:A,Gutpunkte!A:E,5,FALSE)</f>
        <v>OA</v>
      </c>
      <c r="F37" s="19"/>
      <c r="G37" s="19" t="str">
        <f>VLOOKUP(A:A,Gutpunkte!A:C,3,FALSE)</f>
        <v>Madiswil</v>
      </c>
      <c r="H37" s="19">
        <f>VLOOKUP(A:A,'Rangliste ab 9.Rang'!A:H,8,FALSE)</f>
        <v>98</v>
      </c>
      <c r="I37" s="19">
        <f>VLOOKUP(A:A,'Rangliste ab 9.Rang'!A:I,9,FALSE)</f>
        <v>94</v>
      </c>
      <c r="J37" s="96">
        <f>SUM(H37:I37)</f>
        <v>192</v>
      </c>
      <c r="K37" s="19">
        <f>VLOOKUP(A:A,'Rangliste ab 9.Rang'!A:K,11,FALSE)</f>
        <v>99</v>
      </c>
      <c r="L37" s="19">
        <f>VLOOKUP(A:A,'Rangliste ab 9.Rang'!A:L,12,FALSE)</f>
        <v>98</v>
      </c>
      <c r="M37" s="96">
        <f>SUM(K37:L37)</f>
        <v>197</v>
      </c>
      <c r="N37" s="19">
        <f>VLOOKUP(A:A,'Rangliste ab 9.Rang'!A:N,14,FALSE)</f>
        <v>93</v>
      </c>
      <c r="O37" s="19">
        <f>VLOOKUP(A:A,'Rangliste ab 9.Rang'!A:O,15,FALSE)</f>
        <v>89</v>
      </c>
      <c r="P37" s="96">
        <f>SUM(N37:O37)</f>
        <v>182</v>
      </c>
      <c r="Q37" s="96">
        <f>SUM(P37,M37,J37)</f>
        <v>571</v>
      </c>
      <c r="R37" s="19">
        <f>VLOOKUP(A:A,'Rangliste ab 9.Rang'!A:R,18,FALSE)</f>
        <v>100</v>
      </c>
      <c r="S37" s="19">
        <f>VLOOKUP(A:A,Gutpunkte!A:AB,28,FALSE)</f>
        <v>180</v>
      </c>
      <c r="T37" s="96">
        <f>SUM(R37:S37)</f>
        <v>280</v>
      </c>
      <c r="U37" s="15"/>
    </row>
    <row r="38" spans="1:21">
      <c r="A38" s="79"/>
      <c r="C38" s="19"/>
      <c r="D38" s="26"/>
      <c r="E38" s="26"/>
      <c r="F38" s="19"/>
      <c r="G38" s="19"/>
      <c r="H38" s="19"/>
      <c r="I38" s="19"/>
      <c r="J38" s="96"/>
      <c r="K38" s="19"/>
      <c r="L38" s="19"/>
      <c r="M38" s="96"/>
      <c r="N38" s="19"/>
      <c r="O38" s="19"/>
      <c r="P38" s="96"/>
      <c r="Q38" s="96"/>
      <c r="R38" s="19"/>
      <c r="S38" s="19"/>
      <c r="T38" s="96"/>
      <c r="U38" s="15"/>
    </row>
    <row r="39" spans="1:21">
      <c r="A39" s="79"/>
      <c r="C39" s="19"/>
      <c r="D39" s="26"/>
      <c r="E39" s="26"/>
      <c r="F39" s="19"/>
      <c r="G39" s="19"/>
      <c r="H39" s="19"/>
      <c r="I39" s="19"/>
      <c r="J39" s="96"/>
      <c r="K39" s="19"/>
      <c r="L39" s="19"/>
      <c r="M39" s="96"/>
      <c r="N39" s="19"/>
      <c r="O39" s="19"/>
      <c r="P39" s="96"/>
      <c r="Q39" s="96"/>
      <c r="R39" s="19"/>
      <c r="S39" s="19"/>
      <c r="T39" s="96"/>
      <c r="U39" s="15"/>
    </row>
    <row r="40" spans="1:21">
      <c r="A40" s="79"/>
      <c r="C40" s="19"/>
      <c r="D40" s="26"/>
      <c r="E40" s="26"/>
      <c r="F40" s="19"/>
      <c r="G40" s="19"/>
      <c r="H40" s="19"/>
      <c r="I40" s="19"/>
      <c r="J40" s="96"/>
      <c r="K40" s="19"/>
      <c r="L40" s="19"/>
      <c r="M40" s="96"/>
      <c r="N40" s="19"/>
      <c r="O40" s="19"/>
      <c r="P40" s="96"/>
      <c r="Q40" s="96"/>
      <c r="R40" s="19"/>
      <c r="S40" s="19"/>
      <c r="T40" s="96"/>
      <c r="U40" s="15"/>
    </row>
    <row r="41" spans="1:21">
      <c r="A41" s="79">
        <v>337</v>
      </c>
      <c r="B41" s="18">
        <v>7</v>
      </c>
      <c r="C41" s="19" t="str">
        <f>VLOOKUP(A:A,Gutpunkte!A:B,2,FALSE)</f>
        <v>Zahnd Monika</v>
      </c>
      <c r="D41" s="26">
        <f>VLOOKUP(A:A,Gutpunkte!A:D,4,FALSE)</f>
        <v>73</v>
      </c>
      <c r="E41" s="26" t="str">
        <f>VLOOKUP(A:A,Gutpunkte!A:E,5,FALSE)</f>
        <v>OL</v>
      </c>
      <c r="F41" s="19"/>
      <c r="G41" s="19" t="str">
        <f>VLOOKUP(A:A,Gutpunkte!A:C,3,FALSE)</f>
        <v>Kandergrund</v>
      </c>
      <c r="H41" s="19">
        <f>VLOOKUP(A:A,'Rangliste ab 9.Rang'!A:H,8,FALSE)</f>
        <v>93</v>
      </c>
      <c r="I41" s="19">
        <f>VLOOKUP(A:A,'Rangliste ab 9.Rang'!A:I,9,FALSE)</f>
        <v>92</v>
      </c>
      <c r="J41" s="96">
        <f>SUM(H41:I41)</f>
        <v>185</v>
      </c>
      <c r="K41" s="19">
        <f>VLOOKUP(A:A,'Rangliste ab 9.Rang'!A:K,11,FALSE)</f>
        <v>99</v>
      </c>
      <c r="L41" s="19">
        <f>VLOOKUP(A:A,'Rangliste ab 9.Rang'!A:L,12,FALSE)</f>
        <v>97</v>
      </c>
      <c r="M41" s="96">
        <f>SUM(K41:L41)</f>
        <v>196</v>
      </c>
      <c r="N41" s="19">
        <f>VLOOKUP(A:A,'Rangliste ab 9.Rang'!A:N,14,FALSE)</f>
        <v>94</v>
      </c>
      <c r="O41" s="19">
        <f>VLOOKUP(A:A,'Rangliste ab 9.Rang'!A:O,15,FALSE)</f>
        <v>95</v>
      </c>
      <c r="P41" s="96">
        <f>SUM(N41:O41)</f>
        <v>189</v>
      </c>
      <c r="Q41" s="96">
        <f>SUM(P41,M41,J41)</f>
        <v>570</v>
      </c>
      <c r="R41" s="19">
        <f>VLOOKUP(A:A,'Rangliste ab 9.Rang'!A:R,18,FALSE)</f>
        <v>100</v>
      </c>
      <c r="S41" s="19">
        <f>VLOOKUP(A:A,Gutpunkte!A:AB,28,FALSE)</f>
        <v>95</v>
      </c>
      <c r="T41" s="96">
        <f>SUM(R41:S41)</f>
        <v>195</v>
      </c>
      <c r="U41" s="15"/>
    </row>
    <row r="42" spans="1:21">
      <c r="A42" s="79"/>
      <c r="C42" s="19"/>
      <c r="D42" s="26"/>
      <c r="E42" s="26"/>
      <c r="F42" s="19"/>
      <c r="G42" s="19"/>
      <c r="H42" s="19"/>
      <c r="I42" s="19"/>
      <c r="J42" s="96"/>
      <c r="K42" s="19"/>
      <c r="L42" s="19"/>
      <c r="M42" s="96"/>
      <c r="N42" s="19"/>
      <c r="O42" s="19"/>
      <c r="P42" s="96"/>
      <c r="Q42" s="96"/>
      <c r="R42" s="19"/>
      <c r="S42" s="19"/>
      <c r="T42" s="96"/>
      <c r="U42" s="15"/>
    </row>
    <row r="43" spans="1:21">
      <c r="A43" s="79"/>
      <c r="C43" s="19"/>
      <c r="D43" s="26"/>
      <c r="E43" s="26"/>
      <c r="F43" s="19"/>
      <c r="G43" s="19"/>
      <c r="H43" s="19"/>
      <c r="I43" s="19"/>
      <c r="J43" s="96"/>
      <c r="K43" s="19"/>
      <c r="L43" s="19"/>
      <c r="M43" s="96"/>
      <c r="N43" s="19"/>
      <c r="O43" s="19"/>
      <c r="P43" s="96"/>
      <c r="Q43" s="96"/>
      <c r="R43" s="19"/>
      <c r="S43" s="19"/>
      <c r="T43" s="96"/>
      <c r="U43" s="15"/>
    </row>
    <row r="44" spans="1:21">
      <c r="A44" s="79"/>
      <c r="C44" s="19"/>
      <c r="D44" s="26"/>
      <c r="E44" s="26"/>
      <c r="F44" s="19"/>
      <c r="G44" s="19"/>
      <c r="H44" s="19"/>
      <c r="I44" s="19"/>
      <c r="J44" s="96"/>
      <c r="K44" s="19"/>
      <c r="L44" s="19"/>
      <c r="M44" s="96"/>
      <c r="N44" s="19"/>
      <c r="O44" s="19"/>
      <c r="P44" s="96"/>
      <c r="Q44" s="96"/>
      <c r="R44" s="19"/>
      <c r="S44" s="19"/>
      <c r="T44" s="96"/>
      <c r="U44" s="15"/>
    </row>
    <row r="45" spans="1:21">
      <c r="A45" s="79">
        <v>47</v>
      </c>
      <c r="B45" s="18">
        <v>8</v>
      </c>
      <c r="C45" s="19" t="str">
        <f>VLOOKUP(A:A,Gutpunkte!A:B,2,FALSE)</f>
        <v>Dänzer Reto</v>
      </c>
      <c r="D45" s="26">
        <f>VLOOKUP(A:A,Gutpunkte!A:D,4,FALSE)</f>
        <v>72</v>
      </c>
      <c r="E45" s="26" t="str">
        <f>VLOOKUP(A:A,Gutpunkte!A:E,5,FALSE)</f>
        <v>OL</v>
      </c>
      <c r="F45" s="19"/>
      <c r="G45" s="19" t="str">
        <f>VLOOKUP(A:A,Gutpunkte!A:C,3,FALSE)</f>
        <v>Boltigen</v>
      </c>
      <c r="H45" s="19">
        <f>VLOOKUP(A:A,'Rangliste ab 9.Rang'!A:H,8,FALSE)</f>
        <v>95</v>
      </c>
      <c r="I45" s="19">
        <f>VLOOKUP(A:A,'Rangliste ab 9.Rang'!A:I,9,FALSE)</f>
        <v>97</v>
      </c>
      <c r="J45" s="96">
        <f>SUM(H45:I45)</f>
        <v>192</v>
      </c>
      <c r="K45" s="19">
        <f>VLOOKUP(A:A,'Rangliste ab 9.Rang'!A:K,11,FALSE)</f>
        <v>100</v>
      </c>
      <c r="L45" s="19">
        <f>VLOOKUP(A:A,'Rangliste ab 9.Rang'!A:L,12,FALSE)</f>
        <v>99</v>
      </c>
      <c r="M45" s="96">
        <f>SUM(K45:L45)</f>
        <v>199</v>
      </c>
      <c r="N45" s="19">
        <f>VLOOKUP(A:A,'Rangliste ab 9.Rang'!A:N,14,FALSE)</f>
        <v>90</v>
      </c>
      <c r="O45" s="19">
        <f>VLOOKUP(A:A,'Rangliste ab 9.Rang'!A:O,15,FALSE)</f>
        <v>88</v>
      </c>
      <c r="P45" s="96">
        <f>SUM(N45:O45)</f>
        <v>178</v>
      </c>
      <c r="Q45" s="96">
        <f>SUM(P45,M45,J45)</f>
        <v>569</v>
      </c>
      <c r="R45" s="19">
        <f>VLOOKUP(A:A,'Rangliste ab 9.Rang'!A:R,18,FALSE)</f>
        <v>100</v>
      </c>
      <c r="S45" s="19">
        <f>VLOOKUP(A:A,Gutpunkte!A:AB,28,FALSE)</f>
        <v>1640</v>
      </c>
      <c r="T45" s="96">
        <f>SUM(R45:S45)</f>
        <v>1740</v>
      </c>
      <c r="U45" s="15"/>
    </row>
    <row r="46" spans="1:21">
      <c r="A46" s="79"/>
      <c r="C46" s="19"/>
      <c r="D46" s="26"/>
      <c r="E46" s="26"/>
      <c r="F46" s="19"/>
      <c r="G46" s="19"/>
      <c r="H46" s="19"/>
      <c r="I46" s="19"/>
      <c r="J46" s="96"/>
      <c r="K46" s="19"/>
      <c r="L46" s="19"/>
      <c r="M46" s="96"/>
      <c r="N46" s="19"/>
      <c r="O46" s="19"/>
      <c r="P46" s="96"/>
      <c r="Q46" s="96"/>
      <c r="R46" s="19"/>
      <c r="S46" s="19"/>
      <c r="T46" s="96"/>
      <c r="U46" s="15"/>
    </row>
    <row r="47" spans="1:21">
      <c r="A47" s="79"/>
      <c r="C47" s="19"/>
      <c r="D47" s="26"/>
      <c r="E47" s="26"/>
      <c r="F47" s="19"/>
      <c r="G47" s="19"/>
      <c r="H47" s="19"/>
      <c r="I47" s="19"/>
      <c r="J47" s="96"/>
      <c r="K47" s="19"/>
      <c r="L47" s="19"/>
      <c r="M47" s="96"/>
      <c r="N47" s="19"/>
      <c r="O47" s="19"/>
      <c r="P47" s="96"/>
      <c r="Q47" s="96"/>
      <c r="R47" s="19"/>
      <c r="S47" s="19"/>
      <c r="T47" s="96"/>
      <c r="U47" s="15"/>
    </row>
    <row r="48" spans="1:21">
      <c r="A48" s="79"/>
      <c r="C48" s="19"/>
      <c r="D48" s="26"/>
      <c r="E48" s="26"/>
      <c r="F48" s="19"/>
      <c r="G48" s="19"/>
      <c r="H48" s="19"/>
      <c r="I48" s="19"/>
      <c r="J48" s="96"/>
      <c r="K48" s="19"/>
      <c r="L48" s="19"/>
      <c r="M48" s="96"/>
      <c r="N48" s="19"/>
      <c r="O48" s="19"/>
      <c r="P48" s="96"/>
      <c r="Q48" s="96"/>
      <c r="R48" s="19"/>
      <c r="S48" s="19"/>
      <c r="T48" s="96"/>
      <c r="U48" s="15"/>
    </row>
    <row r="49" spans="1:22">
      <c r="A49" s="79"/>
      <c r="C49" s="19"/>
      <c r="D49" s="26"/>
      <c r="E49" s="26"/>
      <c r="F49" s="19"/>
      <c r="G49" s="19"/>
      <c r="H49" s="19"/>
      <c r="I49" s="96"/>
      <c r="J49" s="96"/>
      <c r="K49" s="19"/>
      <c r="L49" s="19"/>
      <c r="M49" s="96"/>
      <c r="N49" s="19"/>
      <c r="O49" s="19"/>
      <c r="P49" s="96"/>
      <c r="Q49" s="96"/>
      <c r="R49" s="19"/>
      <c r="S49" s="19"/>
      <c r="T49" s="96"/>
      <c r="U49" s="15"/>
      <c r="V49" s="25"/>
    </row>
    <row r="50" spans="1:22">
      <c r="A50" s="79"/>
      <c r="C50" s="19"/>
      <c r="D50" s="26"/>
      <c r="E50" s="26"/>
      <c r="F50" s="19"/>
      <c r="G50" s="19"/>
      <c r="H50" s="19"/>
      <c r="I50" s="96"/>
      <c r="J50" s="96"/>
      <c r="K50" s="19"/>
      <c r="L50" s="19"/>
      <c r="M50" s="96"/>
      <c r="N50" s="19"/>
      <c r="O50" s="19"/>
      <c r="P50" s="96"/>
      <c r="Q50" s="96"/>
      <c r="R50" s="19"/>
      <c r="S50" s="19"/>
      <c r="T50" s="96"/>
      <c r="U50" s="15"/>
      <c r="V50" s="25"/>
    </row>
    <row r="51" spans="1:22">
      <c r="A51" s="79"/>
      <c r="C51" s="19"/>
      <c r="D51" s="26"/>
      <c r="E51" s="26"/>
      <c r="F51" s="19"/>
      <c r="G51" s="19"/>
      <c r="H51" s="19"/>
      <c r="I51" s="96"/>
      <c r="J51" s="96"/>
      <c r="K51" s="19"/>
      <c r="L51" s="19"/>
      <c r="M51" s="96"/>
      <c r="N51" s="19"/>
      <c r="O51" s="19"/>
      <c r="P51" s="96"/>
      <c r="Q51" s="96"/>
      <c r="R51" s="19"/>
      <c r="S51" s="19"/>
      <c r="T51" s="96"/>
      <c r="U51" s="15"/>
      <c r="V51" s="25"/>
    </row>
    <row r="52" spans="1:22">
      <c r="A52" s="79"/>
      <c r="C52" s="19"/>
      <c r="D52" s="26"/>
      <c r="E52" s="26"/>
      <c r="F52" s="19"/>
      <c r="G52" s="19"/>
      <c r="H52" s="96"/>
      <c r="I52" s="19"/>
      <c r="J52" s="96"/>
      <c r="K52" s="19"/>
      <c r="L52" s="19"/>
      <c r="M52" s="96"/>
      <c r="N52" s="96"/>
      <c r="O52" s="19"/>
      <c r="P52" s="96"/>
      <c r="Q52" s="96"/>
      <c r="R52" s="19"/>
      <c r="S52" s="19"/>
      <c r="T52" s="96"/>
      <c r="U52" s="15"/>
    </row>
    <row r="53" spans="1:22">
      <c r="A53" s="79"/>
      <c r="C53" s="19"/>
      <c r="D53" s="26"/>
      <c r="E53" s="26"/>
      <c r="F53" s="19"/>
      <c r="G53" s="19"/>
      <c r="H53" s="96"/>
      <c r="I53" s="19"/>
      <c r="J53" s="96"/>
      <c r="K53" s="19"/>
      <c r="L53" s="19"/>
      <c r="M53" s="96"/>
      <c r="N53" s="96"/>
      <c r="O53" s="19"/>
      <c r="P53" s="96"/>
      <c r="Q53" s="96"/>
      <c r="R53" s="19"/>
      <c r="S53" s="19"/>
      <c r="T53" s="96"/>
      <c r="U53" s="15"/>
    </row>
    <row r="54" spans="1:22">
      <c r="A54" s="79"/>
      <c r="C54" s="19"/>
      <c r="D54" s="26"/>
      <c r="E54" s="26"/>
      <c r="F54" s="19"/>
      <c r="G54" s="19"/>
      <c r="H54" s="96"/>
      <c r="I54" s="19"/>
      <c r="J54" s="96"/>
      <c r="K54" s="19"/>
      <c r="L54" s="19"/>
      <c r="M54" s="96"/>
      <c r="N54" s="96"/>
      <c r="O54" s="19"/>
      <c r="P54" s="96"/>
      <c r="Q54" s="96"/>
      <c r="R54" s="19"/>
      <c r="S54" s="19"/>
      <c r="T54" s="96"/>
      <c r="U54" s="15"/>
    </row>
    <row r="55" spans="1:22">
      <c r="A55" s="79"/>
      <c r="C55" s="19"/>
      <c r="D55" s="26"/>
      <c r="E55" s="26"/>
      <c r="F55" s="19"/>
      <c r="G55" s="19"/>
      <c r="H55" s="19"/>
      <c r="I55" s="19"/>
      <c r="J55" s="96"/>
      <c r="K55" s="19"/>
      <c r="L55" s="19"/>
      <c r="M55" s="96"/>
      <c r="N55" s="19"/>
      <c r="O55" s="19"/>
      <c r="P55" s="96"/>
      <c r="Q55" s="96"/>
      <c r="R55" s="19"/>
      <c r="S55" s="19"/>
      <c r="T55" s="96"/>
      <c r="U55" s="15"/>
    </row>
    <row r="56" spans="1:22">
      <c r="A56" s="79"/>
      <c r="C56" s="19"/>
      <c r="D56" s="26"/>
      <c r="E56" s="26"/>
      <c r="F56" s="19"/>
      <c r="G56" s="19"/>
      <c r="H56" s="19"/>
      <c r="I56" s="19"/>
      <c r="J56" s="96"/>
      <c r="K56" s="19"/>
      <c r="L56" s="19"/>
      <c r="M56" s="96"/>
      <c r="N56" s="19"/>
      <c r="O56" s="19"/>
      <c r="P56" s="96"/>
      <c r="Q56" s="96"/>
      <c r="R56" s="19"/>
      <c r="S56" s="19"/>
      <c r="T56" s="96"/>
      <c r="U56" s="15"/>
    </row>
    <row r="57" spans="1:22">
      <c r="A57" s="79"/>
      <c r="C57" s="19"/>
      <c r="D57" s="26"/>
      <c r="E57" s="26"/>
      <c r="F57" s="19"/>
      <c r="G57" s="19"/>
      <c r="H57" s="19"/>
      <c r="I57" s="19"/>
      <c r="J57" s="96"/>
      <c r="K57" s="19"/>
      <c r="L57" s="19"/>
      <c r="M57" s="96"/>
      <c r="N57" s="19"/>
      <c r="O57" s="19"/>
      <c r="P57" s="96"/>
      <c r="Q57" s="96"/>
      <c r="R57" s="19"/>
      <c r="S57" s="19"/>
      <c r="T57" s="96"/>
      <c r="U57" s="15"/>
    </row>
    <row r="58" spans="1:22">
      <c r="A58" s="79"/>
      <c r="C58" s="19"/>
      <c r="D58" s="26"/>
      <c r="E58" s="26"/>
      <c r="F58" s="19"/>
      <c r="G58" s="19"/>
      <c r="H58" s="19"/>
      <c r="I58" s="19"/>
      <c r="J58" s="96"/>
      <c r="K58" s="19"/>
      <c r="L58" s="19"/>
      <c r="M58" s="96"/>
      <c r="N58" s="19"/>
      <c r="O58" s="19"/>
      <c r="P58" s="96"/>
      <c r="Q58" s="96"/>
      <c r="R58" s="19"/>
      <c r="S58" s="19"/>
      <c r="T58" s="96"/>
      <c r="U58" s="15"/>
    </row>
    <row r="59" spans="1:22">
      <c r="A59" s="79"/>
      <c r="C59" s="19"/>
      <c r="D59" s="26"/>
      <c r="E59" s="26"/>
      <c r="F59" s="19"/>
      <c r="G59" s="19"/>
      <c r="H59" s="19"/>
      <c r="I59" s="19"/>
      <c r="J59" s="96"/>
      <c r="K59" s="19"/>
      <c r="L59" s="19"/>
      <c r="M59" s="96"/>
      <c r="N59" s="19"/>
      <c r="O59" s="19"/>
      <c r="P59" s="96"/>
      <c r="Q59" s="96"/>
      <c r="R59" s="19"/>
      <c r="S59" s="19"/>
      <c r="T59" s="96"/>
      <c r="U59" s="15"/>
    </row>
    <row r="60" spans="1:22">
      <c r="A60" s="79"/>
      <c r="C60" s="19"/>
      <c r="D60" s="26"/>
      <c r="E60" s="26"/>
      <c r="F60" s="19"/>
      <c r="G60" s="19"/>
      <c r="H60" s="19"/>
      <c r="I60" s="19"/>
      <c r="J60" s="96"/>
      <c r="K60" s="19"/>
      <c r="L60" s="19"/>
      <c r="M60" s="96"/>
      <c r="N60" s="19"/>
      <c r="O60" s="19"/>
      <c r="P60" s="96"/>
      <c r="Q60" s="96"/>
      <c r="R60" s="19"/>
      <c r="S60" s="19"/>
      <c r="T60" s="96"/>
      <c r="U60" s="15"/>
    </row>
    <row r="61" spans="1:22">
      <c r="A61" s="79"/>
      <c r="C61" s="19"/>
      <c r="D61" s="26"/>
      <c r="E61" s="26"/>
      <c r="F61" s="19"/>
      <c r="G61" s="19"/>
      <c r="H61" s="19"/>
      <c r="I61" s="19"/>
      <c r="J61" s="96"/>
      <c r="K61" s="19"/>
      <c r="L61" s="19"/>
      <c r="M61" s="96"/>
      <c r="N61" s="19"/>
      <c r="O61" s="19"/>
      <c r="P61" s="96"/>
      <c r="Q61" s="96"/>
      <c r="R61" s="19"/>
      <c r="S61" s="19"/>
      <c r="T61" s="96"/>
      <c r="U61" s="15"/>
    </row>
    <row r="62" spans="1:22">
      <c r="A62" s="79"/>
      <c r="C62" s="19"/>
      <c r="D62" s="26"/>
      <c r="E62" s="26"/>
      <c r="F62" s="19"/>
      <c r="G62" s="19"/>
      <c r="H62" s="19"/>
      <c r="I62" s="19"/>
      <c r="J62" s="96"/>
      <c r="K62" s="19"/>
      <c r="L62" s="19"/>
      <c r="M62" s="96"/>
      <c r="N62" s="19"/>
      <c r="O62" s="19"/>
      <c r="P62" s="96"/>
      <c r="Q62" s="96"/>
      <c r="R62" s="19"/>
      <c r="S62" s="19"/>
      <c r="T62" s="96"/>
      <c r="U62" s="15"/>
    </row>
    <row r="63" spans="1:22">
      <c r="A63" s="79"/>
      <c r="C63" s="19"/>
      <c r="D63" s="26"/>
      <c r="E63" s="26"/>
      <c r="F63" s="19"/>
      <c r="G63" s="19"/>
      <c r="H63" s="19"/>
      <c r="I63" s="19"/>
      <c r="J63" s="96"/>
      <c r="K63" s="19"/>
      <c r="L63" s="19"/>
      <c r="M63" s="96"/>
      <c r="N63" s="19"/>
      <c r="O63" s="19"/>
      <c r="P63" s="96"/>
      <c r="Q63" s="96"/>
      <c r="R63" s="19"/>
      <c r="S63" s="19"/>
      <c r="T63" s="96"/>
      <c r="U63" s="15"/>
    </row>
    <row r="64" spans="1:22">
      <c r="A64" s="79"/>
      <c r="C64" s="19"/>
      <c r="D64" s="26"/>
      <c r="E64" s="26"/>
      <c r="F64" s="19"/>
      <c r="G64" s="19"/>
      <c r="H64" s="19"/>
      <c r="I64" s="19"/>
      <c r="J64" s="96"/>
      <c r="K64" s="19"/>
      <c r="L64" s="19"/>
      <c r="M64" s="96"/>
      <c r="N64" s="19"/>
      <c r="O64" s="19"/>
      <c r="P64" s="96"/>
      <c r="Q64" s="96"/>
      <c r="R64" s="19"/>
      <c r="S64" s="19"/>
      <c r="T64" s="96"/>
      <c r="U64" s="15"/>
    </row>
    <row r="65" spans="1:22">
      <c r="A65" s="79"/>
      <c r="C65" s="19"/>
      <c r="D65" s="26"/>
      <c r="E65" s="26"/>
      <c r="F65" s="19"/>
      <c r="G65" s="19"/>
      <c r="H65" s="19"/>
      <c r="I65" s="19"/>
      <c r="J65" s="96"/>
      <c r="K65" s="19"/>
      <c r="L65" s="19"/>
      <c r="M65" s="96"/>
      <c r="N65" s="19"/>
      <c r="O65" s="19"/>
      <c r="P65" s="96"/>
      <c r="Q65" s="96"/>
      <c r="R65" s="19"/>
      <c r="S65" s="19"/>
      <c r="T65" s="96"/>
      <c r="U65" s="15"/>
    </row>
    <row r="66" spans="1:22">
      <c r="A66" s="79"/>
      <c r="C66" s="19"/>
      <c r="D66" s="26"/>
      <c r="E66" s="26"/>
      <c r="F66" s="19"/>
      <c r="G66" s="19"/>
      <c r="H66" s="19"/>
      <c r="I66" s="19"/>
      <c r="J66" s="96"/>
      <c r="K66" s="19"/>
      <c r="L66" s="19"/>
      <c r="M66" s="96"/>
      <c r="N66" s="19"/>
      <c r="O66" s="19"/>
      <c r="P66" s="96"/>
      <c r="Q66" s="96"/>
      <c r="R66" s="19"/>
      <c r="S66" s="19"/>
      <c r="T66" s="96"/>
      <c r="U66" s="15"/>
    </row>
    <row r="67" spans="1:22">
      <c r="A67" s="87"/>
      <c r="C67" s="19"/>
      <c r="D67" s="26"/>
      <c r="E67" s="26"/>
      <c r="F67" s="19"/>
      <c r="G67" s="19"/>
      <c r="H67" s="19"/>
      <c r="I67" s="19"/>
      <c r="J67" s="4"/>
      <c r="K67" s="19"/>
      <c r="L67" s="19"/>
      <c r="M67" s="4"/>
      <c r="N67" s="19"/>
      <c r="O67" s="19"/>
      <c r="P67" s="4"/>
      <c r="R67" s="88"/>
      <c r="S67" s="19"/>
      <c r="T67" s="15"/>
      <c r="U67" s="15"/>
    </row>
    <row r="68" spans="1:22">
      <c r="A68" s="87"/>
      <c r="C68" s="19"/>
      <c r="D68" s="26"/>
      <c r="E68" s="26"/>
      <c r="F68" s="19"/>
      <c r="G68" s="19"/>
      <c r="H68" s="19"/>
      <c r="I68" s="19"/>
      <c r="J68" s="4"/>
      <c r="K68" s="19"/>
      <c r="L68" s="19"/>
      <c r="M68" s="4"/>
      <c r="N68" s="19"/>
      <c r="O68" s="19"/>
      <c r="P68" s="4"/>
      <c r="R68" s="88"/>
      <c r="S68" s="19"/>
      <c r="T68" s="15"/>
      <c r="U68" s="15"/>
    </row>
    <row r="69" spans="1:22">
      <c r="A69" s="87"/>
      <c r="C69" s="19"/>
      <c r="D69" s="26"/>
      <c r="E69" s="26"/>
      <c r="F69" s="19"/>
      <c r="G69" s="19"/>
      <c r="H69" s="19"/>
      <c r="I69" s="19"/>
      <c r="J69" s="4"/>
      <c r="K69" s="19"/>
      <c r="L69" s="19"/>
      <c r="M69" s="4"/>
      <c r="N69" s="19"/>
      <c r="O69" s="19"/>
      <c r="P69" s="4"/>
      <c r="R69" s="88"/>
      <c r="S69" s="19"/>
      <c r="T69" s="15"/>
      <c r="U69" s="15"/>
      <c r="V69" s="25"/>
    </row>
    <row r="70" spans="1:22">
      <c r="A70" s="87"/>
      <c r="C70" s="19"/>
      <c r="D70" s="26"/>
      <c r="E70" s="26"/>
      <c r="F70" s="19"/>
      <c r="G70" s="19"/>
      <c r="H70" s="19"/>
      <c r="I70" s="19"/>
      <c r="J70" s="4"/>
      <c r="K70" s="19"/>
      <c r="L70" s="19"/>
      <c r="M70" s="4"/>
      <c r="N70" s="19"/>
      <c r="O70" s="19"/>
      <c r="P70" s="4"/>
      <c r="R70" s="88"/>
      <c r="S70" s="19"/>
      <c r="T70" s="15"/>
      <c r="U70" s="15"/>
    </row>
  </sheetData>
  <sheetProtection selectLockedCells="1"/>
  <mergeCells count="6">
    <mergeCell ref="R14:T14"/>
    <mergeCell ref="H13:J13"/>
    <mergeCell ref="K13:M13"/>
    <mergeCell ref="N13:P13"/>
    <mergeCell ref="B7:U7"/>
    <mergeCell ref="B8:U8"/>
  </mergeCells>
  <phoneticPr fontId="0" type="noConversion"/>
  <pageMargins left="0.23622047244094491" right="7.874015748031496E-2" top="0.59055118110236227" bottom="0.19685039370078741" header="0.35433070866141736" footer="0.31496062992125984"/>
  <pageSetup paperSize="9" scale="90" orientation="portrait" r:id="rId1"/>
  <headerFooter alignWithMargins="0">
    <oddFooter>&amp;C&amp;"Arial,Fett"Hauptsponsor
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2:AF57"/>
  <sheetViews>
    <sheetView zoomScaleNormal="100" workbookViewId="0">
      <pane ySplit="6" topLeftCell="A15" activePane="bottomLeft" state="frozen"/>
      <selection pane="bottomLeft" activeCell="F57" sqref="F15:F57"/>
    </sheetView>
  </sheetViews>
  <sheetFormatPr baseColWidth="10" defaultRowHeight="12"/>
  <cols>
    <col min="1" max="1" width="11.42578125" style="79"/>
    <col min="2" max="2" width="4.42578125" style="91" customWidth="1"/>
    <col min="3" max="3" width="21.5703125" style="1" customWidth="1"/>
    <col min="4" max="4" width="4.28515625" style="1" customWidth="1"/>
    <col min="5" max="5" width="3.28515625" style="1" customWidth="1"/>
    <col min="6" max="6" width="3" style="1" customWidth="1"/>
    <col min="7" max="7" width="16.85546875" style="1" customWidth="1"/>
    <col min="8" max="9" width="3.7109375" style="77" customWidth="1"/>
    <col min="10" max="10" width="4.28515625" style="74" customWidth="1"/>
    <col min="11" max="12" width="3.7109375" style="77" customWidth="1"/>
    <col min="13" max="13" width="4.28515625" style="74" customWidth="1"/>
    <col min="14" max="15" width="3.7109375" style="77" customWidth="1"/>
    <col min="16" max="16" width="4.28515625" style="74" customWidth="1"/>
    <col min="17" max="17" width="5.42578125" style="4" customWidth="1"/>
    <col min="18" max="18" width="4.42578125" style="79" customWidth="1"/>
    <col min="19" max="19" width="5.140625" style="1" customWidth="1"/>
    <col min="20" max="20" width="7.140625" style="4" customWidth="1"/>
    <col min="21" max="21" width="5.42578125" style="4" customWidth="1"/>
    <col min="22" max="22" width="8" style="1" customWidth="1"/>
    <col min="23" max="23" width="6" style="4" customWidth="1"/>
    <col min="24" max="24" width="5.85546875" style="1" customWidth="1"/>
    <col min="25" max="25" width="4.42578125" style="1" customWidth="1"/>
    <col min="26" max="26" width="5.42578125" style="1" customWidth="1"/>
    <col min="27" max="16384" width="11.42578125" style="1"/>
  </cols>
  <sheetData>
    <row r="2" spans="1:32" s="79" customFormat="1" ht="15.75">
      <c r="B2" s="89"/>
      <c r="C2" s="75"/>
      <c r="D2" s="75"/>
      <c r="E2" s="75"/>
      <c r="F2" s="75"/>
      <c r="G2" s="148" t="s">
        <v>469</v>
      </c>
      <c r="H2" s="148"/>
      <c r="I2" s="148"/>
      <c r="J2" s="148"/>
      <c r="K2" s="148"/>
      <c r="L2" s="148"/>
      <c r="M2" s="148"/>
      <c r="N2" s="148"/>
      <c r="O2" s="75"/>
      <c r="P2" s="75"/>
      <c r="Q2" s="75"/>
      <c r="R2" s="75"/>
      <c r="S2" s="75"/>
      <c r="T2" s="75"/>
      <c r="U2" s="81"/>
      <c r="W2" s="81"/>
    </row>
    <row r="3" spans="1:32" s="79" customFormat="1" ht="15.75">
      <c r="B3" s="89"/>
      <c r="C3" s="75"/>
      <c r="D3" s="75"/>
      <c r="E3" s="75"/>
      <c r="F3" s="75"/>
      <c r="G3" s="75" t="s">
        <v>471</v>
      </c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81"/>
      <c r="W3" s="81"/>
    </row>
    <row r="4" spans="1:32" ht="15.75">
      <c r="B4" s="90"/>
      <c r="C4" s="20"/>
      <c r="D4" s="20"/>
      <c r="E4" s="20"/>
      <c r="F4" s="20"/>
      <c r="G4" s="20"/>
      <c r="H4" s="76"/>
      <c r="I4" s="76"/>
      <c r="J4" s="20"/>
      <c r="K4" s="76"/>
      <c r="L4" s="76"/>
      <c r="M4" s="20"/>
      <c r="N4" s="76"/>
      <c r="O4" s="76"/>
      <c r="P4" s="20"/>
      <c r="Q4" s="20"/>
      <c r="R4" s="76"/>
      <c r="S4" s="20"/>
      <c r="T4" s="20"/>
    </row>
    <row r="5" spans="1:32" ht="12.75" customHeight="1">
      <c r="I5" s="78" t="s">
        <v>156</v>
      </c>
      <c r="J5" s="73"/>
      <c r="L5" s="78" t="s">
        <v>154</v>
      </c>
      <c r="M5" s="73"/>
      <c r="O5" s="78" t="s">
        <v>155</v>
      </c>
      <c r="P5" s="73"/>
      <c r="R5" s="147" t="s">
        <v>6</v>
      </c>
      <c r="S5" s="147"/>
      <c r="T5" s="147"/>
      <c r="U5" s="5"/>
      <c r="V5" s="5"/>
      <c r="W5" s="5"/>
    </row>
    <row r="6" spans="1:32" s="2" customFormat="1">
      <c r="A6" s="82" t="s">
        <v>201</v>
      </c>
      <c r="B6" s="95"/>
      <c r="C6" s="96" t="s">
        <v>1</v>
      </c>
      <c r="D6" s="97" t="s">
        <v>2</v>
      </c>
      <c r="E6" s="97" t="s">
        <v>3</v>
      </c>
      <c r="F6" s="96"/>
      <c r="G6" s="96" t="s">
        <v>4</v>
      </c>
      <c r="H6" s="94">
        <v>1</v>
      </c>
      <c r="I6" s="94">
        <v>2</v>
      </c>
      <c r="J6" s="98" t="s">
        <v>153</v>
      </c>
      <c r="K6" s="94">
        <v>1</v>
      </c>
      <c r="L6" s="94">
        <v>2</v>
      </c>
      <c r="M6" s="98" t="s">
        <v>151</v>
      </c>
      <c r="N6" s="94">
        <v>1</v>
      </c>
      <c r="O6" s="94">
        <v>2</v>
      </c>
      <c r="P6" s="98" t="s">
        <v>152</v>
      </c>
      <c r="Q6" s="2" t="s">
        <v>5</v>
      </c>
      <c r="R6" s="99" t="s">
        <v>71</v>
      </c>
      <c r="S6" s="96" t="s">
        <v>72</v>
      </c>
      <c r="T6" s="96" t="s">
        <v>5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idden="1">
      <c r="A7" s="79">
        <v>333</v>
      </c>
      <c r="B7" s="91">
        <v>1</v>
      </c>
      <c r="C7" s="11" t="str">
        <f>VLOOKUP(A:A,Gutpunkte!A:B,2,FALSE)</f>
        <v>Hollenweger Jan</v>
      </c>
      <c r="D7" s="108">
        <f>VLOOKUP(A:A,Gutpunkte!A:D,4,FALSE)</f>
        <v>94</v>
      </c>
      <c r="E7" s="24" t="str">
        <f>VLOOKUP(A:A,Gutpunkte!A:E,5,FALSE)</f>
        <v>MI</v>
      </c>
      <c r="F7" s="11"/>
      <c r="G7" s="11" t="str">
        <f>VLOOKUP(A:A,Gutpunkte!A:C,3,FALSE)</f>
        <v>Kappel</v>
      </c>
      <c r="H7" s="93">
        <v>97</v>
      </c>
      <c r="I7" s="93">
        <v>95</v>
      </c>
      <c r="J7" s="98">
        <f t="shared" ref="J7:J38" si="0">H7+I7</f>
        <v>192</v>
      </c>
      <c r="K7" s="93">
        <v>98</v>
      </c>
      <c r="L7" s="93">
        <v>99</v>
      </c>
      <c r="M7" s="98">
        <f t="shared" ref="M7:M38" si="1">K7+L7</f>
        <v>197</v>
      </c>
      <c r="N7" s="93">
        <v>96</v>
      </c>
      <c r="O7" s="93">
        <v>96</v>
      </c>
      <c r="P7" s="98">
        <f t="shared" ref="P7:P38" si="2">N7+O7</f>
        <v>192</v>
      </c>
      <c r="Q7" s="2">
        <f t="shared" ref="Q7:Q38" si="3">J7+M7+P7</f>
        <v>581</v>
      </c>
      <c r="R7" s="79">
        <v>100</v>
      </c>
      <c r="S7" s="11">
        <f>VLOOKUP(A:A,Gutpunkte!A:AD,30,FALSE)</f>
        <v>95</v>
      </c>
      <c r="T7" s="2">
        <f t="shared" ref="T7:T38" si="4">SUM(R7:S7)</f>
        <v>195</v>
      </c>
      <c r="U7" s="2"/>
      <c r="V7" s="13"/>
      <c r="W7" s="2"/>
    </row>
    <row r="8" spans="1:32" hidden="1">
      <c r="A8" s="79">
        <v>286</v>
      </c>
      <c r="B8" s="91">
        <v>2</v>
      </c>
      <c r="C8" s="11" t="str">
        <f>VLOOKUP(A:A,Gutpunkte!A:B,2,FALSE)</f>
        <v>Hofstetter Vanessa</v>
      </c>
      <c r="D8" s="108">
        <f>VLOOKUP(A:A,Gutpunkte!A:D,4,FALSE)</f>
        <v>95</v>
      </c>
      <c r="E8" s="24" t="str">
        <f>VLOOKUP(A:A,Gutpunkte!A:E,5,FALSE)</f>
        <v>MI</v>
      </c>
      <c r="F8" s="11"/>
      <c r="G8" s="11" t="str">
        <f>VLOOKUP(A:A,Gutpunkte!A:C,3,FALSE)</f>
        <v>Gümmenen</v>
      </c>
      <c r="H8" s="84">
        <v>98</v>
      </c>
      <c r="I8" s="84">
        <v>97</v>
      </c>
      <c r="J8" s="98">
        <f t="shared" si="0"/>
        <v>195</v>
      </c>
      <c r="K8" s="84">
        <v>99</v>
      </c>
      <c r="L8" s="84">
        <v>100</v>
      </c>
      <c r="M8" s="98">
        <f t="shared" si="1"/>
        <v>199</v>
      </c>
      <c r="N8" s="84">
        <v>93</v>
      </c>
      <c r="O8" s="84">
        <v>93</v>
      </c>
      <c r="P8" s="98">
        <f t="shared" si="2"/>
        <v>186</v>
      </c>
      <c r="Q8" s="2">
        <f t="shared" si="3"/>
        <v>580</v>
      </c>
      <c r="R8" s="80">
        <v>100</v>
      </c>
      <c r="S8" s="11">
        <f>VLOOKUP(A:A,Gutpunkte!A:AD,30,FALSE)</f>
        <v>560</v>
      </c>
      <c r="T8" s="96">
        <f t="shared" si="4"/>
        <v>660</v>
      </c>
      <c r="U8" s="2"/>
      <c r="W8" s="2"/>
    </row>
    <row r="9" spans="1:32" ht="12" hidden="1" customHeight="1">
      <c r="A9" s="79">
        <v>304</v>
      </c>
      <c r="B9" s="91">
        <v>3</v>
      </c>
      <c r="C9" s="11" t="str">
        <f>VLOOKUP(A:A,Gutpunkte!A:B,2,FALSE)</f>
        <v>Füglister Fabienne</v>
      </c>
      <c r="D9" s="108">
        <f>VLOOKUP(A:A,Gutpunkte!A:D,4,FALSE)</f>
        <v>92</v>
      </c>
      <c r="E9" s="24" t="str">
        <f>VLOOKUP(A:A,Gutpunkte!A:E,5,FALSE)</f>
        <v>MI</v>
      </c>
      <c r="F9" s="11"/>
      <c r="G9" s="11" t="str">
        <f>VLOOKUP(A:A,Gutpunkte!A:C,3,FALSE)</f>
        <v>Aeschi SO</v>
      </c>
      <c r="H9" s="93">
        <v>98</v>
      </c>
      <c r="I9" s="93">
        <v>97</v>
      </c>
      <c r="J9" s="98">
        <f t="shared" si="0"/>
        <v>195</v>
      </c>
      <c r="K9" s="84">
        <v>97</v>
      </c>
      <c r="L9" s="84">
        <v>98</v>
      </c>
      <c r="M9" s="98">
        <f t="shared" si="1"/>
        <v>195</v>
      </c>
      <c r="N9" s="84">
        <v>94</v>
      </c>
      <c r="O9" s="84">
        <v>95</v>
      </c>
      <c r="P9" s="98">
        <f t="shared" si="2"/>
        <v>189</v>
      </c>
      <c r="Q9" s="2">
        <f t="shared" si="3"/>
        <v>579</v>
      </c>
      <c r="R9" s="79">
        <v>100</v>
      </c>
      <c r="S9" s="11">
        <f>VLOOKUP(A:A,Gutpunkte!A:AD,30,FALSE)</f>
        <v>495</v>
      </c>
      <c r="T9" s="96">
        <f t="shared" si="4"/>
        <v>595</v>
      </c>
      <c r="U9" s="2"/>
      <c r="W9" s="2"/>
    </row>
    <row r="10" spans="1:32" hidden="1">
      <c r="A10" s="79">
        <v>342</v>
      </c>
      <c r="B10" s="91">
        <v>4</v>
      </c>
      <c r="C10" s="11" t="str">
        <f>VLOOKUP(A:A,Gutpunkte!A:B,2,FALSE)</f>
        <v>Bieri Ramona</v>
      </c>
      <c r="D10" s="108">
        <f>VLOOKUP(A:A,Gutpunkte!A:D,4,FALSE)</f>
        <v>90</v>
      </c>
      <c r="E10" s="24" t="str">
        <f>VLOOKUP(A:A,Gutpunkte!A:E,5,FALSE)</f>
        <v>OL</v>
      </c>
      <c r="F10" s="11"/>
      <c r="G10" s="11" t="str">
        <f>VLOOKUP(A:A,Gutpunkte!A:C,3,FALSE)</f>
        <v>Belp</v>
      </c>
      <c r="H10" s="84">
        <v>93</v>
      </c>
      <c r="I10" s="84">
        <v>95</v>
      </c>
      <c r="J10" s="98">
        <f t="shared" si="0"/>
        <v>188</v>
      </c>
      <c r="K10" s="84">
        <v>99</v>
      </c>
      <c r="L10" s="84">
        <v>99</v>
      </c>
      <c r="M10" s="98">
        <f t="shared" si="1"/>
        <v>198</v>
      </c>
      <c r="N10" s="84">
        <v>94</v>
      </c>
      <c r="O10" s="84">
        <v>96</v>
      </c>
      <c r="P10" s="98">
        <f t="shared" si="2"/>
        <v>190</v>
      </c>
      <c r="Q10" s="2">
        <f t="shared" si="3"/>
        <v>576</v>
      </c>
      <c r="R10" s="80">
        <v>100</v>
      </c>
      <c r="S10" s="11">
        <f>VLOOKUP(A:A,Gutpunkte!A:AD,30,FALSE)</f>
        <v>100</v>
      </c>
      <c r="T10" s="96">
        <f t="shared" si="4"/>
        <v>200</v>
      </c>
      <c r="U10" s="2"/>
      <c r="W10" s="2"/>
    </row>
    <row r="11" spans="1:32" hidden="1">
      <c r="A11" s="79">
        <v>130</v>
      </c>
      <c r="B11" s="91">
        <v>5</v>
      </c>
      <c r="C11" s="11" t="str">
        <f>VLOOKUP(A:A,Gutpunkte!A:B,2,FALSE)</f>
        <v>Koller Marco</v>
      </c>
      <c r="D11" s="108">
        <f>VLOOKUP(A:A,Gutpunkte!A:D,4,FALSE)</f>
        <v>81</v>
      </c>
      <c r="E11" s="24" t="str">
        <f>VLOOKUP(A:A,Gutpunkte!A:E,5,FALSE)</f>
        <v>OL</v>
      </c>
      <c r="F11" s="11"/>
      <c r="G11" s="11" t="str">
        <f>VLOOKUP(A:A,Gutpunkte!A:C,3,FALSE)</f>
        <v>Steffisburg</v>
      </c>
      <c r="H11" s="84">
        <v>95</v>
      </c>
      <c r="I11" s="84">
        <v>92</v>
      </c>
      <c r="J11" s="98">
        <f t="shared" si="0"/>
        <v>187</v>
      </c>
      <c r="K11" s="84">
        <v>98</v>
      </c>
      <c r="L11" s="84">
        <v>99</v>
      </c>
      <c r="M11" s="98">
        <f t="shared" si="1"/>
        <v>197</v>
      </c>
      <c r="N11" s="84">
        <v>94</v>
      </c>
      <c r="O11" s="84">
        <v>95</v>
      </c>
      <c r="P11" s="98">
        <f t="shared" si="2"/>
        <v>189</v>
      </c>
      <c r="Q11" s="2">
        <f t="shared" si="3"/>
        <v>573</v>
      </c>
      <c r="R11" s="80">
        <v>100</v>
      </c>
      <c r="S11" s="11">
        <f>VLOOKUP(A:A,Gutpunkte!A:AD,30,FALSE)</f>
        <v>1220</v>
      </c>
      <c r="T11" s="96">
        <f t="shared" si="4"/>
        <v>1320</v>
      </c>
      <c r="U11" s="2"/>
      <c r="W11" s="2"/>
    </row>
    <row r="12" spans="1:32" ht="12.75" hidden="1">
      <c r="A12" s="79">
        <v>327</v>
      </c>
      <c r="B12" s="91">
        <v>6</v>
      </c>
      <c r="C12" s="11" t="str">
        <f>VLOOKUP(A:A,Gutpunkte!A:B,2,FALSE)</f>
        <v>Eichelberger Adrian</v>
      </c>
      <c r="D12" s="108">
        <f>VLOOKUP(A:A,Gutpunkte!A:D,4,FALSE)</f>
        <v>96</v>
      </c>
      <c r="E12" s="24" t="str">
        <f>VLOOKUP(A:A,Gutpunkte!A:E,5,FALSE)</f>
        <v>OA</v>
      </c>
      <c r="F12" s="11"/>
      <c r="G12" s="11" t="str">
        <f>VLOOKUP(A:A,Gutpunkte!A:C,3,FALSE)</f>
        <v>Madiswil</v>
      </c>
      <c r="H12" s="93">
        <v>98</v>
      </c>
      <c r="I12" s="93">
        <v>94</v>
      </c>
      <c r="J12" s="98">
        <f t="shared" si="0"/>
        <v>192</v>
      </c>
      <c r="K12" s="93">
        <v>99</v>
      </c>
      <c r="L12" s="93">
        <v>98</v>
      </c>
      <c r="M12" s="98">
        <f t="shared" si="1"/>
        <v>197</v>
      </c>
      <c r="N12" s="93">
        <v>93</v>
      </c>
      <c r="O12" s="93">
        <v>89</v>
      </c>
      <c r="P12" s="98">
        <f t="shared" si="2"/>
        <v>182</v>
      </c>
      <c r="Q12" s="2">
        <f t="shared" si="3"/>
        <v>571</v>
      </c>
      <c r="R12" s="79">
        <v>100</v>
      </c>
      <c r="S12" s="11">
        <f>VLOOKUP(A:A,Gutpunkte!A:AD,30,FALSE)</f>
        <v>275</v>
      </c>
      <c r="T12" s="2">
        <f t="shared" si="4"/>
        <v>375</v>
      </c>
      <c r="U12" s="2"/>
      <c r="W12" s="2"/>
      <c r="AA12" s="33"/>
      <c r="AB12" s="59"/>
    </row>
    <row r="13" spans="1:32" ht="12" hidden="1" customHeight="1">
      <c r="A13" s="79">
        <v>337</v>
      </c>
      <c r="B13" s="91">
        <v>7</v>
      </c>
      <c r="C13" s="11" t="str">
        <f>VLOOKUP(A:A,Gutpunkte!A:B,2,FALSE)</f>
        <v>Zahnd Monika</v>
      </c>
      <c r="D13" s="108">
        <f>VLOOKUP(A:A,Gutpunkte!A:D,4,FALSE)</f>
        <v>73</v>
      </c>
      <c r="E13" s="24" t="str">
        <f>VLOOKUP(A:A,Gutpunkte!A:E,5,FALSE)</f>
        <v>OL</v>
      </c>
      <c r="F13" s="11"/>
      <c r="G13" s="11" t="str">
        <f>VLOOKUP(A:A,Gutpunkte!A:C,3,FALSE)</f>
        <v>Kandergrund</v>
      </c>
      <c r="H13" s="84">
        <v>93</v>
      </c>
      <c r="I13" s="84">
        <v>92</v>
      </c>
      <c r="J13" s="98">
        <f t="shared" si="0"/>
        <v>185</v>
      </c>
      <c r="K13" s="84">
        <v>99</v>
      </c>
      <c r="L13" s="84">
        <v>97</v>
      </c>
      <c r="M13" s="98">
        <f t="shared" si="1"/>
        <v>196</v>
      </c>
      <c r="N13" s="84">
        <v>94</v>
      </c>
      <c r="O13" s="84">
        <v>95</v>
      </c>
      <c r="P13" s="98">
        <f t="shared" si="2"/>
        <v>189</v>
      </c>
      <c r="Q13" s="2">
        <f t="shared" si="3"/>
        <v>570</v>
      </c>
      <c r="R13" s="80">
        <v>100</v>
      </c>
      <c r="S13" s="11">
        <f>VLOOKUP(A:A,Gutpunkte!A:AD,30,FALSE)</f>
        <v>190</v>
      </c>
      <c r="T13" s="96">
        <f t="shared" si="4"/>
        <v>290</v>
      </c>
      <c r="U13" s="2"/>
      <c r="W13" s="2"/>
      <c r="AA13" s="6"/>
      <c r="AB13" s="6"/>
    </row>
    <row r="14" spans="1:32" hidden="1">
      <c r="A14" s="79">
        <v>47</v>
      </c>
      <c r="B14" s="91">
        <v>8</v>
      </c>
      <c r="C14" s="11" t="str">
        <f>VLOOKUP(A:A,Gutpunkte!A:B,2,FALSE)</f>
        <v>Dänzer Reto</v>
      </c>
      <c r="D14" s="108">
        <f>VLOOKUP(A:A,Gutpunkte!A:D,4,FALSE)</f>
        <v>72</v>
      </c>
      <c r="E14" s="24" t="str">
        <f>VLOOKUP(A:A,Gutpunkte!A:E,5,FALSE)</f>
        <v>OL</v>
      </c>
      <c r="F14" s="11"/>
      <c r="G14" s="11" t="str">
        <f>VLOOKUP(A:A,Gutpunkte!A:C,3,FALSE)</f>
        <v>Boltigen</v>
      </c>
      <c r="H14" s="93">
        <v>95</v>
      </c>
      <c r="I14" s="93">
        <v>97</v>
      </c>
      <c r="J14" s="98">
        <f t="shared" si="0"/>
        <v>192</v>
      </c>
      <c r="K14" s="93">
        <v>100</v>
      </c>
      <c r="L14" s="93">
        <v>99</v>
      </c>
      <c r="M14" s="98">
        <f t="shared" si="1"/>
        <v>199</v>
      </c>
      <c r="N14" s="93">
        <v>90</v>
      </c>
      <c r="O14" s="93">
        <v>88</v>
      </c>
      <c r="P14" s="98">
        <f t="shared" si="2"/>
        <v>178</v>
      </c>
      <c r="Q14" s="2">
        <f t="shared" si="3"/>
        <v>569</v>
      </c>
      <c r="R14" s="79">
        <v>100</v>
      </c>
      <c r="S14" s="11">
        <f>VLOOKUP(A:A,Gutpunkte!A:AD,30,FALSE)</f>
        <v>1720</v>
      </c>
      <c r="T14" s="2">
        <f t="shared" si="4"/>
        <v>1820</v>
      </c>
      <c r="U14" s="2"/>
      <c r="V14" s="2"/>
      <c r="W14" s="2"/>
      <c r="AA14" s="6"/>
      <c r="AB14" s="6"/>
    </row>
    <row r="15" spans="1:32">
      <c r="A15" s="79">
        <v>54</v>
      </c>
      <c r="B15" s="91">
        <v>9</v>
      </c>
      <c r="C15" s="11" t="str">
        <f>VLOOKUP(A:A,Gutpunkte!A:B,2,FALSE)</f>
        <v>Eggimann Lara</v>
      </c>
      <c r="D15" s="108">
        <f>VLOOKUP(A:A,Gutpunkte!A:D,4,FALSE)</f>
        <v>89</v>
      </c>
      <c r="E15" s="24" t="str">
        <f>VLOOKUP(A:A,Gutpunkte!A:E,5,FALSE)</f>
        <v>OL</v>
      </c>
      <c r="F15" s="11"/>
      <c r="G15" s="11" t="str">
        <f>VLOOKUP(A:A,Gutpunkte!A:C,3,FALSE)</f>
        <v>Spiez</v>
      </c>
      <c r="H15" s="84">
        <v>97</v>
      </c>
      <c r="I15" s="84">
        <v>94</v>
      </c>
      <c r="J15" s="98">
        <f t="shared" si="0"/>
        <v>191</v>
      </c>
      <c r="K15" s="84">
        <v>97</v>
      </c>
      <c r="L15" s="84">
        <v>97</v>
      </c>
      <c r="M15" s="98">
        <f t="shared" si="1"/>
        <v>194</v>
      </c>
      <c r="N15" s="84">
        <v>89</v>
      </c>
      <c r="O15" s="84">
        <v>94</v>
      </c>
      <c r="P15" s="98">
        <f t="shared" si="2"/>
        <v>183</v>
      </c>
      <c r="Q15" s="2">
        <f t="shared" si="3"/>
        <v>568</v>
      </c>
      <c r="R15" s="80">
        <v>100</v>
      </c>
      <c r="S15" s="11">
        <f>VLOOKUP(A:A,Gutpunkte!A:AD,30,FALSE)</f>
        <v>1165</v>
      </c>
      <c r="T15" s="96">
        <f t="shared" si="4"/>
        <v>1265</v>
      </c>
      <c r="U15" s="2"/>
      <c r="W15" s="2"/>
    </row>
    <row r="16" spans="1:32">
      <c r="A16" s="79">
        <v>274</v>
      </c>
      <c r="B16" s="91">
        <v>10</v>
      </c>
      <c r="C16" s="11" t="str">
        <f>VLOOKUP(A:A,Gutpunkte!A:B,2,FALSE)</f>
        <v>Zbinden Martin</v>
      </c>
      <c r="D16" s="108">
        <f>VLOOKUP(A:A,Gutpunkte!A:D,4,FALSE)</f>
        <v>75</v>
      </c>
      <c r="E16" s="24" t="str">
        <f>VLOOKUP(A:A,Gutpunkte!A:E,5,FALSE)</f>
        <v>MI</v>
      </c>
      <c r="F16" s="11"/>
      <c r="G16" s="11" t="str">
        <f>VLOOKUP(A:A,Gutpunkte!A:C,3,FALSE)</f>
        <v>Milken</v>
      </c>
      <c r="H16" s="84">
        <v>94</v>
      </c>
      <c r="I16" s="84">
        <v>94</v>
      </c>
      <c r="J16" s="98">
        <f t="shared" si="0"/>
        <v>188</v>
      </c>
      <c r="K16" s="84">
        <v>99</v>
      </c>
      <c r="L16" s="84">
        <v>98</v>
      </c>
      <c r="M16" s="98">
        <f t="shared" si="1"/>
        <v>197</v>
      </c>
      <c r="N16" s="84">
        <v>95</v>
      </c>
      <c r="O16" s="84">
        <v>87</v>
      </c>
      <c r="P16" s="98">
        <f t="shared" si="2"/>
        <v>182</v>
      </c>
      <c r="Q16" s="2">
        <f t="shared" si="3"/>
        <v>567</v>
      </c>
      <c r="R16" s="80">
        <v>95</v>
      </c>
      <c r="S16" s="11">
        <f>VLOOKUP(A:A,Gutpunkte!A:AD,30,FALSE)</f>
        <v>960</v>
      </c>
      <c r="T16" s="96">
        <f t="shared" si="4"/>
        <v>1055</v>
      </c>
      <c r="U16" s="2"/>
      <c r="W16" s="2"/>
    </row>
    <row r="17" spans="1:32">
      <c r="A17" s="79">
        <v>160</v>
      </c>
      <c r="B17" s="91">
        <v>11</v>
      </c>
      <c r="C17" s="11" t="str">
        <f>VLOOKUP(A:A,Gutpunkte!A:B,2,FALSE)</f>
        <v>Mösching Thomas</v>
      </c>
      <c r="D17" s="108">
        <f>VLOOKUP(A:A,Gutpunkte!A:D,4,FALSE)</f>
        <v>73</v>
      </c>
      <c r="E17" s="24" t="str">
        <f>VLOOKUP(A:A,Gutpunkte!A:E,5,FALSE)</f>
        <v>OL</v>
      </c>
      <c r="F17" s="11"/>
      <c r="G17" s="11" t="str">
        <f>VLOOKUP(A:A,Gutpunkte!A:C,3,FALSE)</f>
        <v>Spiez</v>
      </c>
      <c r="H17" s="84">
        <v>94</v>
      </c>
      <c r="I17" s="84">
        <v>95</v>
      </c>
      <c r="J17" s="98">
        <f t="shared" si="0"/>
        <v>189</v>
      </c>
      <c r="K17" s="84">
        <v>98</v>
      </c>
      <c r="L17" s="84">
        <v>97</v>
      </c>
      <c r="M17" s="98">
        <f t="shared" si="1"/>
        <v>195</v>
      </c>
      <c r="N17" s="84">
        <v>89</v>
      </c>
      <c r="O17" s="84">
        <v>92</v>
      </c>
      <c r="P17" s="98">
        <f t="shared" si="2"/>
        <v>181</v>
      </c>
      <c r="Q17" s="2">
        <f t="shared" si="3"/>
        <v>565</v>
      </c>
      <c r="R17" s="80">
        <v>95</v>
      </c>
      <c r="S17" s="11">
        <f>VLOOKUP(A:A,Gutpunkte!A:AD,30,FALSE)</f>
        <v>1640</v>
      </c>
      <c r="T17" s="96">
        <f t="shared" si="4"/>
        <v>1735</v>
      </c>
      <c r="U17" s="2"/>
      <c r="W17" s="2"/>
    </row>
    <row r="18" spans="1:32">
      <c r="A18" s="79">
        <v>6</v>
      </c>
      <c r="B18" s="91">
        <v>12</v>
      </c>
      <c r="C18" s="11" t="str">
        <f>VLOOKUP(A:A,Gutpunkte!A:B,2,FALSE)</f>
        <v>Annen Michael</v>
      </c>
      <c r="D18" s="108">
        <f>VLOOKUP(A:A,Gutpunkte!A:D,4,FALSE)</f>
        <v>85</v>
      </c>
      <c r="E18" s="24" t="str">
        <f>VLOOKUP(A:A,Gutpunkte!A:E,5,FALSE)</f>
        <v>OL</v>
      </c>
      <c r="F18" s="11"/>
      <c r="G18" s="11" t="str">
        <f>VLOOKUP(A:A,Gutpunkte!A:C,3,FALSE)</f>
        <v>Zweisimmen</v>
      </c>
      <c r="H18" s="84">
        <v>93</v>
      </c>
      <c r="I18" s="84">
        <v>94</v>
      </c>
      <c r="J18" s="98">
        <f t="shared" si="0"/>
        <v>187</v>
      </c>
      <c r="K18" s="84">
        <v>98</v>
      </c>
      <c r="L18" s="84">
        <v>99</v>
      </c>
      <c r="M18" s="98">
        <f t="shared" si="1"/>
        <v>197</v>
      </c>
      <c r="N18" s="84">
        <v>90</v>
      </c>
      <c r="O18" s="84">
        <v>91</v>
      </c>
      <c r="P18" s="98">
        <f t="shared" si="2"/>
        <v>181</v>
      </c>
      <c r="Q18" s="2">
        <f t="shared" si="3"/>
        <v>565</v>
      </c>
      <c r="R18" s="80">
        <v>95</v>
      </c>
      <c r="S18" s="11">
        <f>VLOOKUP(A:A,Gutpunkte!A:AD,30,FALSE)</f>
        <v>920</v>
      </c>
      <c r="T18" s="96">
        <f t="shared" si="4"/>
        <v>1015</v>
      </c>
      <c r="U18" s="2"/>
      <c r="W18" s="2"/>
      <c r="AA18" s="6"/>
      <c r="AB18" s="6"/>
    </row>
    <row r="19" spans="1:32">
      <c r="A19" s="79">
        <v>331</v>
      </c>
      <c r="B19" s="91">
        <v>13</v>
      </c>
      <c r="C19" s="11" t="str">
        <f>VLOOKUP(A:A,Gutpunkte!A:B,2,FALSE)</f>
        <v>Weber Ivo</v>
      </c>
      <c r="D19" s="108">
        <f>VLOOKUP(A:A,Gutpunkte!A:D,4,FALSE)</f>
        <v>99</v>
      </c>
      <c r="E19" s="24" t="str">
        <f>VLOOKUP(A:A,Gutpunkte!A:E,5,FALSE)</f>
        <v>MI</v>
      </c>
      <c r="F19" s="11"/>
      <c r="G19" s="11" t="str">
        <f>VLOOKUP(A:A,Gutpunkte!A:C,3,FALSE)</f>
        <v>Belp</v>
      </c>
      <c r="H19" s="93">
        <v>95</v>
      </c>
      <c r="I19" s="93">
        <v>96</v>
      </c>
      <c r="J19" s="98">
        <f t="shared" si="0"/>
        <v>191</v>
      </c>
      <c r="K19" s="93">
        <v>99</v>
      </c>
      <c r="L19" s="93">
        <v>99</v>
      </c>
      <c r="M19" s="98">
        <f t="shared" si="1"/>
        <v>198</v>
      </c>
      <c r="N19" s="93">
        <v>89</v>
      </c>
      <c r="O19" s="93">
        <v>87</v>
      </c>
      <c r="P19" s="98">
        <f t="shared" si="2"/>
        <v>176</v>
      </c>
      <c r="Q19" s="2">
        <f t="shared" si="3"/>
        <v>565</v>
      </c>
      <c r="R19" s="79">
        <v>95</v>
      </c>
      <c r="S19" s="11">
        <f>VLOOKUP(A:A,Gutpunkte!A:AD,30,FALSE)</f>
        <v>55</v>
      </c>
      <c r="T19" s="2">
        <f t="shared" si="4"/>
        <v>150</v>
      </c>
      <c r="U19" s="2"/>
      <c r="W19" s="2"/>
    </row>
    <row r="20" spans="1:32">
      <c r="A20" s="79">
        <v>252</v>
      </c>
      <c r="B20" s="91">
        <v>14</v>
      </c>
      <c r="C20" s="11" t="str">
        <f>VLOOKUP(A:A,Gutpunkte!A:B,2,FALSE)</f>
        <v>Widmer Marcel</v>
      </c>
      <c r="D20" s="108">
        <f>VLOOKUP(A:A,Gutpunkte!A:D,4,FALSE)</f>
        <v>83</v>
      </c>
      <c r="E20" s="24" t="str">
        <f>VLOOKUP(A:A,Gutpunkte!A:E,5,FALSE)</f>
        <v>OA</v>
      </c>
      <c r="F20" s="11"/>
      <c r="G20" s="11" t="str">
        <f>VLOOKUP(A:A,Gutpunkte!A:C,3,FALSE)</f>
        <v>Oberburg</v>
      </c>
      <c r="H20" s="84">
        <v>95</v>
      </c>
      <c r="I20" s="84">
        <v>97</v>
      </c>
      <c r="J20" s="98">
        <f t="shared" si="0"/>
        <v>192</v>
      </c>
      <c r="K20" s="84">
        <v>98</v>
      </c>
      <c r="L20" s="84">
        <v>99</v>
      </c>
      <c r="M20" s="98">
        <f t="shared" si="1"/>
        <v>197</v>
      </c>
      <c r="N20" s="84">
        <v>89</v>
      </c>
      <c r="O20" s="84">
        <v>87</v>
      </c>
      <c r="P20" s="98">
        <f t="shared" si="2"/>
        <v>176</v>
      </c>
      <c r="Q20" s="2">
        <f t="shared" si="3"/>
        <v>565</v>
      </c>
      <c r="R20" s="80">
        <v>95</v>
      </c>
      <c r="S20" s="11">
        <f>VLOOKUP(A:A,Gutpunkte!A:AD,30,FALSE)</f>
        <v>1295</v>
      </c>
      <c r="T20" s="96">
        <f t="shared" si="4"/>
        <v>1390</v>
      </c>
      <c r="U20" s="2"/>
      <c r="V20" s="13"/>
      <c r="W20" s="137"/>
    </row>
    <row r="21" spans="1:32">
      <c r="A21" s="79">
        <v>349</v>
      </c>
      <c r="B21" s="91">
        <v>15</v>
      </c>
      <c r="C21" s="11" t="str">
        <f>VLOOKUP(A:A,Gutpunkte!A:B,2,FALSE)</f>
        <v>Spar Olivia</v>
      </c>
      <c r="D21" s="108">
        <f>VLOOKUP(A:A,Gutpunkte!A:D,4,FALSE)</f>
        <v>99</v>
      </c>
      <c r="E21" s="24" t="str">
        <f>VLOOKUP(A:A,Gutpunkte!A:E,5,FALSE)</f>
        <v>OL</v>
      </c>
      <c r="F21" s="11"/>
      <c r="G21" s="11" t="str">
        <f>VLOOKUP(A:A,Gutpunkte!A:C,3,FALSE)</f>
        <v>Meiringen</v>
      </c>
      <c r="H21" s="93">
        <v>91</v>
      </c>
      <c r="I21" s="93">
        <v>94</v>
      </c>
      <c r="J21" s="98">
        <f t="shared" si="0"/>
        <v>185</v>
      </c>
      <c r="K21" s="93">
        <v>98</v>
      </c>
      <c r="L21" s="93">
        <v>95</v>
      </c>
      <c r="M21" s="98">
        <f t="shared" si="1"/>
        <v>193</v>
      </c>
      <c r="N21" s="93">
        <v>93</v>
      </c>
      <c r="O21" s="93">
        <v>92</v>
      </c>
      <c r="P21" s="98">
        <f t="shared" si="2"/>
        <v>185</v>
      </c>
      <c r="Q21" s="2">
        <f t="shared" si="3"/>
        <v>563</v>
      </c>
      <c r="R21" s="79">
        <v>95</v>
      </c>
      <c r="S21" s="11">
        <f>VLOOKUP(A:A,Gutpunkte!A:AD,30,FALSE)</f>
        <v>0</v>
      </c>
      <c r="T21" s="2">
        <f t="shared" si="4"/>
        <v>95</v>
      </c>
      <c r="U21" s="2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14"/>
    </row>
    <row r="22" spans="1:32">
      <c r="A22" s="79">
        <v>291</v>
      </c>
      <c r="B22" s="91">
        <v>16</v>
      </c>
      <c r="C22" s="11" t="str">
        <f>VLOOKUP(A:A,Gutpunkte!A:B,2,FALSE)</f>
        <v>Bruni Melanie</v>
      </c>
      <c r="D22" s="108">
        <f>VLOOKUP(A:A,Gutpunkte!A:D,4,FALSE)</f>
        <v>93</v>
      </c>
      <c r="E22" s="24" t="str">
        <f>VLOOKUP(A:A,Gutpunkte!A:E,5,FALSE)</f>
        <v>OL</v>
      </c>
      <c r="F22" s="11"/>
      <c r="G22" s="11" t="str">
        <f>VLOOKUP(A:A,Gutpunkte!A:C,3,FALSE)</f>
        <v>Amsoldingen</v>
      </c>
      <c r="H22" s="84">
        <v>92</v>
      </c>
      <c r="I22" s="84">
        <v>93</v>
      </c>
      <c r="J22" s="98">
        <f t="shared" si="0"/>
        <v>185</v>
      </c>
      <c r="K22" s="84">
        <v>96</v>
      </c>
      <c r="L22" s="84">
        <v>99</v>
      </c>
      <c r="M22" s="98">
        <f t="shared" si="1"/>
        <v>195</v>
      </c>
      <c r="N22" s="84">
        <v>91</v>
      </c>
      <c r="O22" s="84">
        <v>92</v>
      </c>
      <c r="P22" s="136">
        <f t="shared" si="2"/>
        <v>183</v>
      </c>
      <c r="Q22" s="2">
        <f t="shared" si="3"/>
        <v>563</v>
      </c>
      <c r="R22" s="80">
        <v>95</v>
      </c>
      <c r="S22" s="11">
        <f>VLOOKUP(A:A,Gutpunkte!A:AD,30,FALSE)</f>
        <v>690</v>
      </c>
      <c r="T22" s="96">
        <f t="shared" si="4"/>
        <v>785</v>
      </c>
      <c r="U22" s="1"/>
      <c r="W22" s="1"/>
    </row>
    <row r="23" spans="1:32">
      <c r="A23" s="79">
        <v>86</v>
      </c>
      <c r="B23" s="91">
        <v>17</v>
      </c>
      <c r="C23" s="11" t="str">
        <f>VLOOKUP(A:A,Gutpunkte!A:B,2,FALSE)</f>
        <v>Grünig Michael</v>
      </c>
      <c r="D23" s="108">
        <f>VLOOKUP(A:A,Gutpunkte!A:D,4,FALSE)</f>
        <v>92</v>
      </c>
      <c r="E23" s="24" t="str">
        <f>VLOOKUP(A:A,Gutpunkte!A:E,5,FALSE)</f>
        <v>MI</v>
      </c>
      <c r="F23" s="11"/>
      <c r="G23" s="11" t="str">
        <f>VLOOKUP(A:A,Gutpunkte!A:C,3,FALSE)</f>
        <v>Sutz-Lattrigen</v>
      </c>
      <c r="H23" s="84">
        <v>93</v>
      </c>
      <c r="I23" s="84">
        <v>92</v>
      </c>
      <c r="J23" s="98">
        <f t="shared" si="0"/>
        <v>185</v>
      </c>
      <c r="K23" s="84">
        <v>97</v>
      </c>
      <c r="L23" s="84">
        <v>98</v>
      </c>
      <c r="M23" s="98">
        <f t="shared" si="1"/>
        <v>195</v>
      </c>
      <c r="N23" s="84">
        <v>90</v>
      </c>
      <c r="O23" s="84">
        <v>92</v>
      </c>
      <c r="P23" s="98">
        <f t="shared" si="2"/>
        <v>182</v>
      </c>
      <c r="Q23" s="2">
        <f t="shared" si="3"/>
        <v>562</v>
      </c>
      <c r="R23" s="80">
        <v>90</v>
      </c>
      <c r="S23" s="11">
        <f>VLOOKUP(A:A,Gutpunkte!A:AD,30,FALSE)</f>
        <v>825</v>
      </c>
      <c r="T23" s="96">
        <f t="shared" si="4"/>
        <v>915</v>
      </c>
      <c r="U23" s="2"/>
      <c r="V23" s="6"/>
      <c r="W23" s="6"/>
      <c r="X23" s="6"/>
      <c r="Y23" s="6"/>
      <c r="Z23" s="6"/>
      <c r="AC23" s="6"/>
      <c r="AD23" s="6"/>
      <c r="AE23" s="6"/>
      <c r="AF23" s="14"/>
    </row>
    <row r="24" spans="1:32">
      <c r="A24" s="79">
        <v>296</v>
      </c>
      <c r="B24" s="91">
        <v>18</v>
      </c>
      <c r="C24" s="11" t="str">
        <f>VLOOKUP(A:A,Gutpunkte!A:B,2,FALSE)</f>
        <v>Bieri Michael</v>
      </c>
      <c r="D24" s="108">
        <f>VLOOKUP(A:A,Gutpunkte!A:D,4,FALSE)</f>
        <v>77</v>
      </c>
      <c r="E24" s="24" t="str">
        <f>VLOOKUP(A:A,Gutpunkte!A:E,5,FALSE)</f>
        <v>OL</v>
      </c>
      <c r="F24" s="11"/>
      <c r="G24" s="11" t="str">
        <f>VLOOKUP(A:A,Gutpunkte!A:C,3,FALSE)</f>
        <v>Weissenburg</v>
      </c>
      <c r="H24" s="84">
        <v>94</v>
      </c>
      <c r="I24" s="84">
        <v>93</v>
      </c>
      <c r="J24" s="98">
        <f t="shared" si="0"/>
        <v>187</v>
      </c>
      <c r="K24" s="84">
        <v>97</v>
      </c>
      <c r="L24" s="84">
        <v>99</v>
      </c>
      <c r="M24" s="98">
        <f t="shared" si="1"/>
        <v>196</v>
      </c>
      <c r="N24" s="84">
        <v>90</v>
      </c>
      <c r="O24" s="84">
        <v>89</v>
      </c>
      <c r="P24" s="98">
        <f t="shared" si="2"/>
        <v>179</v>
      </c>
      <c r="Q24" s="2">
        <f t="shared" si="3"/>
        <v>562</v>
      </c>
      <c r="R24" s="80">
        <v>90</v>
      </c>
      <c r="S24" s="11">
        <f>VLOOKUP(A:A,Gutpunkte!A:AD,30,FALSE)</f>
        <v>585</v>
      </c>
      <c r="T24" s="96">
        <f t="shared" si="4"/>
        <v>675</v>
      </c>
      <c r="U24" s="2"/>
      <c r="W24" s="2"/>
      <c r="AA24" s="6"/>
      <c r="AB24" s="6"/>
    </row>
    <row r="25" spans="1:32">
      <c r="A25" s="79">
        <v>198</v>
      </c>
      <c r="B25" s="91">
        <v>19</v>
      </c>
      <c r="C25" s="11" t="str">
        <f>VLOOKUP(A:A,Gutpunkte!A:B,2,FALSE)</f>
        <v>Schenkel Markus</v>
      </c>
      <c r="D25" s="108">
        <f>VLOOKUP(A:A,Gutpunkte!A:D,4,FALSE)</f>
        <v>82</v>
      </c>
      <c r="E25" s="24" t="str">
        <f>VLOOKUP(A:A,Gutpunkte!A:E,5,FALSE)</f>
        <v>MI</v>
      </c>
      <c r="F25" s="11"/>
      <c r="G25" s="11" t="str">
        <f>VLOOKUP(A:A,Gutpunkte!A:C,3,FALSE)</f>
        <v>Liebefeld</v>
      </c>
      <c r="H25" s="84">
        <v>90</v>
      </c>
      <c r="I25" s="84">
        <v>92</v>
      </c>
      <c r="J25" s="98">
        <f t="shared" si="0"/>
        <v>182</v>
      </c>
      <c r="K25" s="84">
        <v>97</v>
      </c>
      <c r="L25" s="84">
        <v>99</v>
      </c>
      <c r="M25" s="98">
        <f t="shared" si="1"/>
        <v>196</v>
      </c>
      <c r="N25" s="84">
        <v>91</v>
      </c>
      <c r="O25" s="84">
        <v>91</v>
      </c>
      <c r="P25" s="98">
        <f t="shared" si="2"/>
        <v>182</v>
      </c>
      <c r="Q25" s="2">
        <f t="shared" si="3"/>
        <v>560</v>
      </c>
      <c r="R25" s="80">
        <v>90</v>
      </c>
      <c r="S25" s="11">
        <f>VLOOKUP(A:A,Gutpunkte!A:AD,30,FALSE)</f>
        <v>1480</v>
      </c>
      <c r="T25" s="96">
        <f t="shared" si="4"/>
        <v>1570</v>
      </c>
      <c r="U25" s="2"/>
      <c r="W25" s="2"/>
    </row>
    <row r="26" spans="1:32">
      <c r="A26" s="79">
        <v>325</v>
      </c>
      <c r="B26" s="91">
        <v>20</v>
      </c>
      <c r="C26" s="11" t="str">
        <f>VLOOKUP(A:A,Gutpunkte!A:B,2,FALSE)</f>
        <v>Gerber Stefan</v>
      </c>
      <c r="D26" s="108">
        <f>VLOOKUP(A:A,Gutpunkte!A:D,4,FALSE)</f>
        <v>69</v>
      </c>
      <c r="E26" s="24" t="str">
        <f>VLOOKUP(A:A,Gutpunkte!A:E,5,FALSE)</f>
        <v>OL</v>
      </c>
      <c r="F26" s="11"/>
      <c r="G26" s="11" t="str">
        <f>VLOOKUP(A:A,Gutpunkte!A:C,3,FALSE)</f>
        <v>Spiez</v>
      </c>
      <c r="H26" s="84">
        <v>94</v>
      </c>
      <c r="I26" s="84">
        <v>94</v>
      </c>
      <c r="J26" s="98">
        <f t="shared" si="0"/>
        <v>188</v>
      </c>
      <c r="K26" s="84">
        <v>94</v>
      </c>
      <c r="L26" s="84">
        <v>95</v>
      </c>
      <c r="M26" s="98">
        <f t="shared" si="1"/>
        <v>189</v>
      </c>
      <c r="N26" s="84">
        <v>94</v>
      </c>
      <c r="O26" s="84">
        <v>88</v>
      </c>
      <c r="P26" s="98">
        <f t="shared" si="2"/>
        <v>182</v>
      </c>
      <c r="Q26" s="2">
        <f t="shared" si="3"/>
        <v>559</v>
      </c>
      <c r="R26" s="80">
        <v>90</v>
      </c>
      <c r="S26" s="11">
        <f>VLOOKUP(A:A,Gutpunkte!A:AD,30,FALSE)</f>
        <v>320</v>
      </c>
      <c r="T26" s="96">
        <f t="shared" si="4"/>
        <v>410</v>
      </c>
      <c r="U26" s="2"/>
      <c r="V26" s="2"/>
      <c r="W26" s="2"/>
    </row>
    <row r="27" spans="1:32">
      <c r="A27" s="79">
        <v>200</v>
      </c>
      <c r="B27" s="91">
        <v>21</v>
      </c>
      <c r="C27" s="11" t="str">
        <f>VLOOKUP(A:A,Gutpunkte!A:B,2,FALSE)</f>
        <v>Schenkel Thomas</v>
      </c>
      <c r="D27" s="108">
        <f>VLOOKUP(A:A,Gutpunkte!A:D,4,FALSE)</f>
        <v>85</v>
      </c>
      <c r="E27" s="24" t="str">
        <f>VLOOKUP(A:A,Gutpunkte!A:E,5,FALSE)</f>
        <v>MI</v>
      </c>
      <c r="F27" s="11"/>
      <c r="G27" s="11" t="str">
        <f>VLOOKUP(A:A,Gutpunkte!A:C,3,FALSE)</f>
        <v>Hindelbank</v>
      </c>
      <c r="H27" s="84">
        <v>92</v>
      </c>
      <c r="I27" s="84">
        <v>90</v>
      </c>
      <c r="J27" s="98">
        <f t="shared" si="0"/>
        <v>182</v>
      </c>
      <c r="K27" s="84">
        <v>98</v>
      </c>
      <c r="L27" s="84">
        <v>97</v>
      </c>
      <c r="M27" s="98">
        <f t="shared" si="1"/>
        <v>195</v>
      </c>
      <c r="N27" s="84">
        <v>89</v>
      </c>
      <c r="O27" s="84">
        <v>92</v>
      </c>
      <c r="P27" s="98">
        <f t="shared" si="2"/>
        <v>181</v>
      </c>
      <c r="Q27" s="2">
        <f t="shared" si="3"/>
        <v>558</v>
      </c>
      <c r="R27" s="80">
        <v>90</v>
      </c>
      <c r="S27" s="11">
        <f>VLOOKUP(A:A,Gutpunkte!A:AD,30,FALSE)</f>
        <v>860</v>
      </c>
      <c r="T27" s="96">
        <f t="shared" si="4"/>
        <v>950</v>
      </c>
      <c r="U27" s="2"/>
      <c r="W27" s="2"/>
    </row>
    <row r="28" spans="1:32">
      <c r="A28" s="79">
        <v>87</v>
      </c>
      <c r="B28" s="91">
        <v>22</v>
      </c>
      <c r="C28" s="11" t="str">
        <f>VLOOKUP(A:A,Gutpunkte!A:B,2,FALSE)</f>
        <v>Grünig Urs</v>
      </c>
      <c r="D28" s="108">
        <f>VLOOKUP(A:A,Gutpunkte!A:D,4,FALSE)</f>
        <v>61</v>
      </c>
      <c r="E28" s="24" t="str">
        <f>VLOOKUP(A:A,Gutpunkte!A:E,5,FALSE)</f>
        <v>MI</v>
      </c>
      <c r="F28" s="11"/>
      <c r="G28" s="11" t="str">
        <f>VLOOKUP(A:A,Gutpunkte!A:C,3,FALSE)</f>
        <v>Sutz-Lattrigen</v>
      </c>
      <c r="H28" s="84">
        <v>88</v>
      </c>
      <c r="I28" s="84">
        <v>91</v>
      </c>
      <c r="J28" s="98">
        <f t="shared" si="0"/>
        <v>179</v>
      </c>
      <c r="K28" s="84">
        <v>97</v>
      </c>
      <c r="L28" s="84">
        <v>100</v>
      </c>
      <c r="M28" s="98">
        <f t="shared" si="1"/>
        <v>197</v>
      </c>
      <c r="N28" s="84">
        <v>85</v>
      </c>
      <c r="O28" s="84">
        <v>92</v>
      </c>
      <c r="P28" s="98">
        <f t="shared" si="2"/>
        <v>177</v>
      </c>
      <c r="Q28" s="2">
        <f t="shared" si="3"/>
        <v>553</v>
      </c>
      <c r="R28" s="80">
        <v>85</v>
      </c>
      <c r="S28" s="11">
        <f>VLOOKUP(A:A,Gutpunkte!A:AD,30,FALSE)</f>
        <v>2890</v>
      </c>
      <c r="T28" s="96">
        <f t="shared" si="4"/>
        <v>2975</v>
      </c>
      <c r="U28" s="2"/>
      <c r="W28" s="2"/>
    </row>
    <row r="29" spans="1:32">
      <c r="A29" s="79">
        <v>348</v>
      </c>
      <c r="B29" s="91">
        <v>23</v>
      </c>
      <c r="C29" s="11" t="str">
        <f>VLOOKUP(A:A,Gutpunkte!A:B,2,FALSE)</f>
        <v>Schneider Thomas</v>
      </c>
      <c r="D29" s="108">
        <f>VLOOKUP(A:A,Gutpunkte!A:D,4,FALSE)</f>
        <v>67</v>
      </c>
      <c r="E29" s="24" t="str">
        <f>VLOOKUP(A:A,Gutpunkte!A:E,5,FALSE)</f>
        <v>OL</v>
      </c>
      <c r="F29" s="11"/>
      <c r="G29" s="11" t="str">
        <f>VLOOKUP(A:A,Gutpunkte!A:C,3,FALSE)</f>
        <v>Interlaken</v>
      </c>
      <c r="H29" s="84">
        <v>97</v>
      </c>
      <c r="I29" s="84">
        <v>93</v>
      </c>
      <c r="J29" s="98">
        <f t="shared" si="0"/>
        <v>190</v>
      </c>
      <c r="K29" s="84">
        <v>95</v>
      </c>
      <c r="L29" s="84">
        <v>94</v>
      </c>
      <c r="M29" s="98">
        <f t="shared" si="1"/>
        <v>189</v>
      </c>
      <c r="N29" s="84">
        <v>87</v>
      </c>
      <c r="O29" s="84">
        <v>86</v>
      </c>
      <c r="P29" s="98">
        <f t="shared" si="2"/>
        <v>173</v>
      </c>
      <c r="Q29" s="2">
        <f t="shared" si="3"/>
        <v>552</v>
      </c>
      <c r="R29" s="80">
        <v>80</v>
      </c>
      <c r="S29" s="11">
        <f>VLOOKUP(A:A,Gutpunkte!A:AD,30,FALSE)</f>
        <v>85</v>
      </c>
      <c r="T29" s="96">
        <f t="shared" si="4"/>
        <v>165</v>
      </c>
      <c r="U29" s="2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14"/>
    </row>
    <row r="30" spans="1:32">
      <c r="A30" s="79">
        <v>298</v>
      </c>
      <c r="B30" s="91">
        <v>24</v>
      </c>
      <c r="C30" s="11" t="str">
        <f>VLOOKUP(A:A,Gutpunkte!A:B,2,FALSE)</f>
        <v>Schwarz Marcial</v>
      </c>
      <c r="D30" s="108">
        <f>VLOOKUP(A:A,Gutpunkte!A:D,4,FALSE)</f>
        <v>82</v>
      </c>
      <c r="E30" s="24" t="str">
        <f>VLOOKUP(A:A,Gutpunkte!A:E,5,FALSE)</f>
        <v>OL</v>
      </c>
      <c r="F30" s="11"/>
      <c r="G30" s="11" t="str">
        <f>VLOOKUP(A:A,Gutpunkte!A:C,3,FALSE)</f>
        <v>Zweisimmen</v>
      </c>
      <c r="H30" s="84">
        <v>92</v>
      </c>
      <c r="I30" s="84">
        <v>92</v>
      </c>
      <c r="J30" s="98">
        <f t="shared" si="0"/>
        <v>184</v>
      </c>
      <c r="K30" s="84">
        <v>97</v>
      </c>
      <c r="L30" s="84">
        <v>98</v>
      </c>
      <c r="M30" s="98">
        <f t="shared" si="1"/>
        <v>195</v>
      </c>
      <c r="N30" s="84">
        <v>88</v>
      </c>
      <c r="O30" s="84">
        <v>85</v>
      </c>
      <c r="P30" s="98">
        <f t="shared" si="2"/>
        <v>173</v>
      </c>
      <c r="Q30" s="2">
        <f t="shared" si="3"/>
        <v>552</v>
      </c>
      <c r="R30" s="80">
        <v>80</v>
      </c>
      <c r="S30" s="11">
        <f>VLOOKUP(A:A,Gutpunkte!A:AD,30,FALSE)</f>
        <v>500</v>
      </c>
      <c r="T30" s="96">
        <f t="shared" si="4"/>
        <v>580</v>
      </c>
      <c r="U30" s="2"/>
      <c r="W30" s="2"/>
    </row>
    <row r="31" spans="1:32">
      <c r="A31" s="79">
        <v>140</v>
      </c>
      <c r="B31" s="91">
        <v>25</v>
      </c>
      <c r="C31" s="11" t="str">
        <f>VLOOKUP(A:A,Gutpunkte!A:B,2,FALSE)</f>
        <v>Liebi Martin</v>
      </c>
      <c r="D31" s="108">
        <f>VLOOKUP(A:A,Gutpunkte!A:D,4,FALSE)</f>
        <v>62</v>
      </c>
      <c r="E31" s="24" t="str">
        <f>VLOOKUP(A:A,Gutpunkte!A:E,5,FALSE)</f>
        <v>OL</v>
      </c>
      <c r="F31" s="11"/>
      <c r="G31" s="11" t="str">
        <f>VLOOKUP(A:A,Gutpunkte!A:C,3,FALSE)</f>
        <v>Zweisimmen</v>
      </c>
      <c r="H31" s="84">
        <v>92</v>
      </c>
      <c r="I31" s="84">
        <v>95</v>
      </c>
      <c r="J31" s="98">
        <f t="shared" si="0"/>
        <v>187</v>
      </c>
      <c r="K31" s="84">
        <v>99</v>
      </c>
      <c r="L31" s="84">
        <v>98</v>
      </c>
      <c r="M31" s="98">
        <f t="shared" si="1"/>
        <v>197</v>
      </c>
      <c r="N31" s="84">
        <v>88</v>
      </c>
      <c r="O31" s="84">
        <v>79</v>
      </c>
      <c r="P31" s="98">
        <f t="shared" si="2"/>
        <v>167</v>
      </c>
      <c r="Q31" s="2">
        <f t="shared" si="3"/>
        <v>551</v>
      </c>
      <c r="R31" s="80">
        <v>80</v>
      </c>
      <c r="S31" s="11">
        <f>VLOOKUP(A:A,Gutpunkte!A:AD,30,FALSE)</f>
        <v>2985</v>
      </c>
      <c r="T31" s="96">
        <f t="shared" si="4"/>
        <v>3065</v>
      </c>
      <c r="U31" s="2"/>
      <c r="W31" s="2"/>
    </row>
    <row r="32" spans="1:32">
      <c r="A32" s="79">
        <v>118</v>
      </c>
      <c r="B32" s="91">
        <v>26</v>
      </c>
      <c r="C32" s="11" t="str">
        <f>VLOOKUP(A:A,Gutpunkte!A:B,2,FALSE)</f>
        <v>Kammer Markus</v>
      </c>
      <c r="D32" s="108">
        <f>VLOOKUP(A:A,Gutpunkte!A:D,4,FALSE)</f>
        <v>58</v>
      </c>
      <c r="E32" s="24" t="str">
        <f>VLOOKUP(A:A,Gutpunkte!A:E,5,FALSE)</f>
        <v>OL</v>
      </c>
      <c r="F32" s="11"/>
      <c r="G32" s="11" t="str">
        <f>VLOOKUP(A:A,Gutpunkte!A:C,3,FALSE)</f>
        <v>Wimmis</v>
      </c>
      <c r="H32" s="84">
        <v>90</v>
      </c>
      <c r="I32" s="84">
        <v>95</v>
      </c>
      <c r="J32" s="98">
        <f t="shared" si="0"/>
        <v>185</v>
      </c>
      <c r="K32" s="84">
        <v>95</v>
      </c>
      <c r="L32" s="84">
        <v>93</v>
      </c>
      <c r="M32" s="98">
        <f t="shared" si="1"/>
        <v>188</v>
      </c>
      <c r="N32" s="84">
        <v>90</v>
      </c>
      <c r="O32" s="84">
        <v>87</v>
      </c>
      <c r="P32" s="98">
        <f t="shared" si="2"/>
        <v>177</v>
      </c>
      <c r="Q32" s="2">
        <f t="shared" si="3"/>
        <v>550</v>
      </c>
      <c r="R32" s="80">
        <v>80</v>
      </c>
      <c r="S32" s="11">
        <f>VLOOKUP(A:A,Gutpunkte!A:AD,30,FALSE)</f>
        <v>1835</v>
      </c>
      <c r="T32" s="96">
        <f t="shared" si="4"/>
        <v>1915</v>
      </c>
      <c r="U32" s="2"/>
      <c r="W32" s="2"/>
    </row>
    <row r="33" spans="1:32">
      <c r="A33" s="79">
        <v>77</v>
      </c>
      <c r="B33" s="91">
        <v>27</v>
      </c>
      <c r="C33" s="11" t="str">
        <f>VLOOKUP(A:A,Gutpunkte!A:B,2,FALSE)</f>
        <v>Goetschi Thomas</v>
      </c>
      <c r="D33" s="108">
        <f>VLOOKUP(A:A,Gutpunkte!A:D,4,FALSE)</f>
        <v>72</v>
      </c>
      <c r="E33" s="24" t="str">
        <f>VLOOKUP(A:A,Gutpunkte!A:E,5,FALSE)</f>
        <v>MI</v>
      </c>
      <c r="F33" s="11"/>
      <c r="G33" s="11" t="str">
        <f>VLOOKUP(A:A,Gutpunkte!A:C,3,FALSE)</f>
        <v>Galmiz</v>
      </c>
      <c r="H33" s="84">
        <v>95</v>
      </c>
      <c r="I33" s="84">
        <v>89</v>
      </c>
      <c r="J33" s="98">
        <f t="shared" si="0"/>
        <v>184</v>
      </c>
      <c r="K33" s="84">
        <v>98</v>
      </c>
      <c r="L33" s="84">
        <v>96</v>
      </c>
      <c r="M33" s="98">
        <f t="shared" si="1"/>
        <v>194</v>
      </c>
      <c r="N33" s="84">
        <v>89</v>
      </c>
      <c r="O33" s="84">
        <v>83</v>
      </c>
      <c r="P33" s="98">
        <f t="shared" si="2"/>
        <v>172</v>
      </c>
      <c r="Q33" s="2">
        <f t="shared" si="3"/>
        <v>550</v>
      </c>
      <c r="R33" s="80">
        <v>80</v>
      </c>
      <c r="S33" s="11">
        <f>VLOOKUP(A:A,Gutpunkte!A:AD,30,FALSE)</f>
        <v>1520</v>
      </c>
      <c r="T33" s="96">
        <f t="shared" si="4"/>
        <v>1600</v>
      </c>
      <c r="U33" s="2"/>
      <c r="W33" s="2"/>
    </row>
    <row r="34" spans="1:32">
      <c r="A34" s="79">
        <v>205</v>
      </c>
      <c r="B34" s="91">
        <v>28</v>
      </c>
      <c r="C34" s="11" t="str">
        <f>VLOOKUP(A:A,Gutpunkte!A:B,2,FALSE)</f>
        <v>Schmid Res</v>
      </c>
      <c r="D34" s="108">
        <f>VLOOKUP(A:A,Gutpunkte!A:D,4,FALSE)</f>
        <v>69</v>
      </c>
      <c r="E34" s="24" t="str">
        <f>VLOOKUP(A:A,Gutpunkte!A:E,5,FALSE)</f>
        <v>OL</v>
      </c>
      <c r="F34" s="11"/>
      <c r="G34" s="11" t="str">
        <f>VLOOKUP(A:A,Gutpunkte!A:C,3,FALSE)</f>
        <v>Wengi b. Frutigen</v>
      </c>
      <c r="H34" s="84">
        <v>90</v>
      </c>
      <c r="I34" s="84">
        <v>96</v>
      </c>
      <c r="J34" s="98">
        <f t="shared" si="0"/>
        <v>186</v>
      </c>
      <c r="K34" s="84">
        <v>95</v>
      </c>
      <c r="L34" s="84">
        <v>98</v>
      </c>
      <c r="M34" s="98">
        <f t="shared" si="1"/>
        <v>193</v>
      </c>
      <c r="N34" s="84">
        <v>87</v>
      </c>
      <c r="O34" s="84">
        <v>83</v>
      </c>
      <c r="P34" s="98">
        <f t="shared" si="2"/>
        <v>170</v>
      </c>
      <c r="Q34" s="2">
        <f t="shared" si="3"/>
        <v>549</v>
      </c>
      <c r="R34" s="80">
        <v>80</v>
      </c>
      <c r="S34" s="11">
        <f>VLOOKUP(A:A,Gutpunkte!A:AD,30,FALSE)</f>
        <v>1250</v>
      </c>
      <c r="T34" s="96">
        <f t="shared" si="4"/>
        <v>1330</v>
      </c>
      <c r="U34" s="1"/>
      <c r="W34" s="1"/>
    </row>
    <row r="35" spans="1:32">
      <c r="A35" s="79">
        <v>332</v>
      </c>
      <c r="B35" s="91">
        <v>29</v>
      </c>
      <c r="C35" s="11" t="str">
        <f>VLOOKUP(A:A,Gutpunkte!A:B,2,FALSE)</f>
        <v>Weber Jan</v>
      </c>
      <c r="D35" s="108">
        <f>VLOOKUP(A:A,Gutpunkte!A:D,4,FALSE)</f>
        <v>97</v>
      </c>
      <c r="E35" s="24" t="str">
        <f>VLOOKUP(A:A,Gutpunkte!A:E,5,FALSE)</f>
        <v>MI</v>
      </c>
      <c r="F35" s="11"/>
      <c r="G35" s="11" t="str">
        <f>VLOOKUP(A:A,Gutpunkte!A:C,3,FALSE)</f>
        <v>Belp</v>
      </c>
      <c r="H35" s="84">
        <v>96</v>
      </c>
      <c r="I35" s="84">
        <v>96</v>
      </c>
      <c r="J35" s="98">
        <f t="shared" si="0"/>
        <v>192</v>
      </c>
      <c r="K35" s="84">
        <v>96</v>
      </c>
      <c r="L35" s="84">
        <v>97</v>
      </c>
      <c r="M35" s="98">
        <f t="shared" si="1"/>
        <v>193</v>
      </c>
      <c r="N35" s="84">
        <v>80</v>
      </c>
      <c r="O35" s="84">
        <v>83</v>
      </c>
      <c r="P35" s="98">
        <f t="shared" si="2"/>
        <v>163</v>
      </c>
      <c r="Q35" s="2">
        <f t="shared" si="3"/>
        <v>548</v>
      </c>
      <c r="R35" s="80">
        <v>80</v>
      </c>
      <c r="S35" s="11">
        <f>VLOOKUP(A:A,Gutpunkte!A:AD,30,FALSE)</f>
        <v>80</v>
      </c>
      <c r="T35" s="96">
        <f t="shared" si="4"/>
        <v>160</v>
      </c>
      <c r="U35" s="2"/>
      <c r="W35" s="2"/>
    </row>
    <row r="36" spans="1:32">
      <c r="A36" s="79">
        <v>177</v>
      </c>
      <c r="B36" s="91">
        <v>30</v>
      </c>
      <c r="C36" s="11" t="str">
        <f>VLOOKUP(A:A,Gutpunkte!A:B,2,FALSE)</f>
        <v>Rohrbach Fritz</v>
      </c>
      <c r="D36" s="108">
        <f>VLOOKUP(A:A,Gutpunkte!A:D,4,FALSE)</f>
        <v>67</v>
      </c>
      <c r="E36" s="24" t="str">
        <f>VLOOKUP(A:A,Gutpunkte!A:E,5,FALSE)</f>
        <v>MI</v>
      </c>
      <c r="F36" s="11"/>
      <c r="G36" s="11" t="str">
        <f>VLOOKUP(A:A,Gutpunkte!A:C,3,FALSE)</f>
        <v>Niedermuhlern</v>
      </c>
      <c r="H36" s="84">
        <v>97</v>
      </c>
      <c r="I36" s="84">
        <v>95</v>
      </c>
      <c r="J36" s="98">
        <f t="shared" si="0"/>
        <v>192</v>
      </c>
      <c r="K36" s="84">
        <v>98</v>
      </c>
      <c r="L36" s="84">
        <v>95</v>
      </c>
      <c r="M36" s="98">
        <f t="shared" si="1"/>
        <v>193</v>
      </c>
      <c r="N36" s="84">
        <v>81</v>
      </c>
      <c r="O36" s="84">
        <v>82</v>
      </c>
      <c r="P36" s="98">
        <f t="shared" si="2"/>
        <v>163</v>
      </c>
      <c r="Q36" s="2">
        <f t="shared" si="3"/>
        <v>548</v>
      </c>
      <c r="R36" s="80">
        <v>80</v>
      </c>
      <c r="S36" s="11">
        <f>VLOOKUP(A:A,Gutpunkte!A:AD,30,FALSE)</f>
        <v>490</v>
      </c>
      <c r="T36" s="96">
        <f t="shared" si="4"/>
        <v>570</v>
      </c>
    </row>
    <row r="37" spans="1:32">
      <c r="A37" s="79">
        <v>166</v>
      </c>
      <c r="B37" s="91">
        <v>31</v>
      </c>
      <c r="C37" s="11" t="str">
        <f>VLOOKUP(A:A,Gutpunkte!A:B,2,FALSE)</f>
        <v>Neuenschwander Marc</v>
      </c>
      <c r="D37" s="108">
        <f>VLOOKUP(A:A,Gutpunkte!A:D,4,FALSE)</f>
        <v>75</v>
      </c>
      <c r="E37" s="24" t="str">
        <f>VLOOKUP(A:A,Gutpunkte!A:E,5,FALSE)</f>
        <v>EM</v>
      </c>
      <c r="F37" s="11"/>
      <c r="G37" s="11" t="str">
        <f>VLOOKUP(A:A,Gutpunkte!A:C,3,FALSE)</f>
        <v>Hettiswil</v>
      </c>
      <c r="H37" s="84">
        <v>93</v>
      </c>
      <c r="I37" s="84">
        <v>91</v>
      </c>
      <c r="J37" s="98">
        <f t="shared" si="0"/>
        <v>184</v>
      </c>
      <c r="K37" s="84">
        <v>94</v>
      </c>
      <c r="L37" s="84">
        <v>98</v>
      </c>
      <c r="M37" s="98">
        <f t="shared" si="1"/>
        <v>192</v>
      </c>
      <c r="N37" s="84">
        <v>81</v>
      </c>
      <c r="O37" s="84">
        <v>89</v>
      </c>
      <c r="P37" s="98">
        <f t="shared" si="2"/>
        <v>170</v>
      </c>
      <c r="Q37" s="2">
        <f t="shared" si="3"/>
        <v>546</v>
      </c>
      <c r="R37" s="80">
        <v>75</v>
      </c>
      <c r="S37" s="11">
        <f>VLOOKUP(A:A,Gutpunkte!A:AD,30,FALSE)</f>
        <v>1150</v>
      </c>
      <c r="T37" s="96">
        <f t="shared" si="4"/>
        <v>1225</v>
      </c>
      <c r="U37" s="2"/>
      <c r="V37" s="2"/>
      <c r="W37" s="2"/>
      <c r="AA37" s="6"/>
      <c r="AB37" s="6"/>
    </row>
    <row r="38" spans="1:32">
      <c r="A38" s="79">
        <v>267</v>
      </c>
      <c r="B38" s="91">
        <v>32</v>
      </c>
      <c r="C38" s="11" t="str">
        <f>VLOOKUP(A:A,Gutpunkte!A:B,2,FALSE)</f>
        <v>Wyss Peter</v>
      </c>
      <c r="D38" s="108">
        <f>VLOOKUP(A:A,Gutpunkte!A:D,4,FALSE)</f>
        <v>64</v>
      </c>
      <c r="E38" s="24" t="str">
        <f>VLOOKUP(A:A,Gutpunkte!A:E,5,FALSE)</f>
        <v>OL</v>
      </c>
      <c r="F38" s="11"/>
      <c r="G38" s="11" t="str">
        <f>VLOOKUP(A:A,Gutpunkte!A:C,3,FALSE)</f>
        <v>Goldswil</v>
      </c>
      <c r="H38" s="84">
        <v>92</v>
      </c>
      <c r="I38" s="84">
        <v>83</v>
      </c>
      <c r="J38" s="98">
        <f t="shared" si="0"/>
        <v>175</v>
      </c>
      <c r="K38" s="84">
        <v>94</v>
      </c>
      <c r="L38" s="84">
        <v>98</v>
      </c>
      <c r="M38" s="98">
        <f t="shared" si="1"/>
        <v>192</v>
      </c>
      <c r="N38" s="84">
        <v>84</v>
      </c>
      <c r="O38" s="84">
        <v>91</v>
      </c>
      <c r="P38" s="98">
        <f t="shared" si="2"/>
        <v>175</v>
      </c>
      <c r="Q38" s="2">
        <f t="shared" si="3"/>
        <v>542</v>
      </c>
      <c r="R38" s="80">
        <v>70</v>
      </c>
      <c r="S38" s="11">
        <f>VLOOKUP(A:A,Gutpunkte!A:AD,30,FALSE)</f>
        <v>2725</v>
      </c>
      <c r="T38" s="96">
        <f t="shared" si="4"/>
        <v>2795</v>
      </c>
      <c r="U38" s="2"/>
      <c r="W38" s="2"/>
    </row>
    <row r="39" spans="1:32" ht="12" customHeight="1">
      <c r="A39" s="79">
        <v>178</v>
      </c>
      <c r="B39" s="91">
        <v>33</v>
      </c>
      <c r="C39" s="11" t="str">
        <f>VLOOKUP(A:A,Gutpunkte!A:B,2,FALSE)</f>
        <v>Roth Andreas</v>
      </c>
      <c r="D39" s="108">
        <f>VLOOKUP(A:A,Gutpunkte!A:D,4,FALSE)</f>
        <v>73</v>
      </c>
      <c r="E39" s="24" t="str">
        <f>VLOOKUP(A:A,Gutpunkte!A:E,5,FALSE)</f>
        <v>OL</v>
      </c>
      <c r="F39" s="11"/>
      <c r="G39" s="11" t="str">
        <f>VLOOKUP(A:A,Gutpunkte!A:C,3,FALSE)</f>
        <v>Wimmis</v>
      </c>
      <c r="H39" s="84">
        <v>91</v>
      </c>
      <c r="I39" s="84">
        <v>94</v>
      </c>
      <c r="J39" s="98">
        <f t="shared" ref="J39:J57" si="5">H39+I39</f>
        <v>185</v>
      </c>
      <c r="K39" s="84">
        <v>96</v>
      </c>
      <c r="L39" s="84">
        <v>98</v>
      </c>
      <c r="M39" s="98">
        <f t="shared" ref="M39:M57" si="6">K39+L39</f>
        <v>194</v>
      </c>
      <c r="N39" s="84">
        <v>74</v>
      </c>
      <c r="O39" s="84">
        <v>87</v>
      </c>
      <c r="P39" s="98">
        <f t="shared" ref="P39:P57" si="7">N39+O39</f>
        <v>161</v>
      </c>
      <c r="Q39" s="2">
        <f t="shared" ref="Q39:Q57" si="8">J39+M39+P39</f>
        <v>540</v>
      </c>
      <c r="R39" s="80">
        <v>70</v>
      </c>
      <c r="S39" s="11">
        <f>VLOOKUP(A:A,Gutpunkte!A:AD,30,FALSE)</f>
        <v>785</v>
      </c>
      <c r="T39" s="96">
        <f t="shared" ref="T39:T57" si="9">SUM(R39:S39)</f>
        <v>855</v>
      </c>
      <c r="U39" s="2"/>
      <c r="W39" s="2"/>
    </row>
    <row r="40" spans="1:32" ht="12" customHeight="1">
      <c r="A40" s="79">
        <v>260</v>
      </c>
      <c r="B40" s="91">
        <v>34</v>
      </c>
      <c r="C40" s="11" t="str">
        <f>VLOOKUP(A:A,Gutpunkte!A:B,2,FALSE)</f>
        <v>Winkelmann Rudolf</v>
      </c>
      <c r="D40" s="108">
        <f>VLOOKUP(A:A,Gutpunkte!A:D,4,FALSE)</f>
        <v>61</v>
      </c>
      <c r="E40" s="24" t="str">
        <f>VLOOKUP(A:A,Gutpunkte!A:E,5,FALSE)</f>
        <v>MI</v>
      </c>
      <c r="F40" s="11"/>
      <c r="G40" s="11" t="str">
        <f>VLOOKUP(A:A,Gutpunkte!A:C,3,FALSE)</f>
        <v>Studen</v>
      </c>
      <c r="H40" s="93">
        <v>87</v>
      </c>
      <c r="I40" s="93">
        <v>95</v>
      </c>
      <c r="J40" s="98">
        <f t="shared" si="5"/>
        <v>182</v>
      </c>
      <c r="K40" s="93">
        <v>97</v>
      </c>
      <c r="L40" s="93">
        <v>97</v>
      </c>
      <c r="M40" s="98">
        <f t="shared" si="6"/>
        <v>194</v>
      </c>
      <c r="N40" s="93">
        <v>81</v>
      </c>
      <c r="O40" s="93">
        <v>81</v>
      </c>
      <c r="P40" s="98">
        <f t="shared" si="7"/>
        <v>162</v>
      </c>
      <c r="Q40" s="2">
        <f t="shared" si="8"/>
        <v>538</v>
      </c>
      <c r="R40" s="79">
        <v>70</v>
      </c>
      <c r="S40" s="11">
        <f>VLOOKUP(A:A,Gutpunkte!A:AD,30,FALSE)</f>
        <v>2340</v>
      </c>
      <c r="T40" s="2">
        <f t="shared" si="9"/>
        <v>2410</v>
      </c>
      <c r="U40" s="2"/>
      <c r="W40" s="2"/>
    </row>
    <row r="41" spans="1:32" ht="12" customHeight="1">
      <c r="A41" s="79">
        <v>244</v>
      </c>
      <c r="B41" s="91">
        <v>35</v>
      </c>
      <c r="C41" s="11" t="str">
        <f>VLOOKUP(A:A,Gutpunkte!A:B,2,FALSE)</f>
        <v>Weber Beat</v>
      </c>
      <c r="D41" s="108">
        <f>VLOOKUP(A:A,Gutpunkte!A:D,4,FALSE)</f>
        <v>65</v>
      </c>
      <c r="E41" s="24" t="str">
        <f>VLOOKUP(A:A,Gutpunkte!A:E,5,FALSE)</f>
        <v>MI</v>
      </c>
      <c r="F41" s="11"/>
      <c r="G41" s="11" t="str">
        <f>VLOOKUP(A:A,Gutpunkte!A:C,3,FALSE)</f>
        <v>Belp</v>
      </c>
      <c r="H41" s="93">
        <v>88</v>
      </c>
      <c r="I41" s="93">
        <v>95</v>
      </c>
      <c r="J41" s="98">
        <f t="shared" si="5"/>
        <v>183</v>
      </c>
      <c r="K41" s="93">
        <v>95</v>
      </c>
      <c r="L41" s="93">
        <v>96</v>
      </c>
      <c r="M41" s="98">
        <f t="shared" si="6"/>
        <v>191</v>
      </c>
      <c r="N41" s="93">
        <v>79</v>
      </c>
      <c r="O41" s="93">
        <v>83</v>
      </c>
      <c r="P41" s="98">
        <f t="shared" si="7"/>
        <v>162</v>
      </c>
      <c r="Q41" s="2">
        <f t="shared" si="8"/>
        <v>536</v>
      </c>
      <c r="R41" s="79">
        <v>65</v>
      </c>
      <c r="S41" s="11">
        <f>VLOOKUP(A:A,Gutpunkte!A:AD,30,FALSE)</f>
        <v>2480</v>
      </c>
      <c r="T41" s="2">
        <f t="shared" si="9"/>
        <v>2545</v>
      </c>
      <c r="U41" s="2"/>
      <c r="W41" s="2"/>
    </row>
    <row r="42" spans="1:32" ht="12" customHeight="1">
      <c r="A42" s="79">
        <v>189</v>
      </c>
      <c r="B42" s="91">
        <v>36</v>
      </c>
      <c r="C42" s="11" t="str">
        <f>VLOOKUP(A:A,Gutpunkte!A:B,2,FALSE)</f>
        <v>Sarbach Erich</v>
      </c>
      <c r="D42" s="108">
        <f>VLOOKUP(A:A,Gutpunkte!A:D,4,FALSE)</f>
        <v>52</v>
      </c>
      <c r="E42" s="24" t="str">
        <f>VLOOKUP(A:A,Gutpunkte!A:E,5,FALSE)</f>
        <v>OL</v>
      </c>
      <c r="F42" s="11"/>
      <c r="G42" s="11" t="str">
        <f>VLOOKUP(A:A,Gutpunkte!A:C,3,FALSE)</f>
        <v>Hondrich</v>
      </c>
      <c r="H42" s="84">
        <v>87</v>
      </c>
      <c r="I42" s="84">
        <v>90</v>
      </c>
      <c r="J42" s="98">
        <f t="shared" si="5"/>
        <v>177</v>
      </c>
      <c r="K42" s="84">
        <v>97</v>
      </c>
      <c r="L42" s="84">
        <v>96</v>
      </c>
      <c r="M42" s="98">
        <f t="shared" si="6"/>
        <v>193</v>
      </c>
      <c r="N42" s="84">
        <v>83</v>
      </c>
      <c r="O42" s="84">
        <v>80</v>
      </c>
      <c r="P42" s="98">
        <f t="shared" si="7"/>
        <v>163</v>
      </c>
      <c r="Q42" s="2">
        <f t="shared" si="8"/>
        <v>533</v>
      </c>
      <c r="R42" s="80">
        <v>75</v>
      </c>
      <c r="S42" s="11">
        <f>VLOOKUP(A:A,Gutpunkte!A:AD,30,FALSE)</f>
        <v>3170</v>
      </c>
      <c r="T42" s="96">
        <f t="shared" si="9"/>
        <v>3245</v>
      </c>
      <c r="U42" s="2"/>
      <c r="W42" s="2"/>
    </row>
    <row r="43" spans="1:32" ht="12" customHeight="1">
      <c r="A43" s="79">
        <v>341</v>
      </c>
      <c r="B43" s="91">
        <v>37</v>
      </c>
      <c r="C43" s="11" t="str">
        <f>VLOOKUP(A:A,Gutpunkte!A:B,2,FALSE)</f>
        <v>Fuhrer Reto</v>
      </c>
      <c r="D43" s="108">
        <f>VLOOKUP(A:A,Gutpunkte!A:D,4,FALSE)</f>
        <v>96</v>
      </c>
      <c r="E43" s="24" t="str">
        <f>VLOOKUP(A:A,Gutpunkte!A:E,5,FALSE)</f>
        <v>OA</v>
      </c>
      <c r="F43" s="11"/>
      <c r="G43" s="11" t="str">
        <f>VLOOKUP(A:A,Gutpunkte!A:C,3,FALSE)</f>
        <v>Kleindietwil</v>
      </c>
      <c r="H43" s="84">
        <v>87</v>
      </c>
      <c r="I43" s="84">
        <v>87</v>
      </c>
      <c r="J43" s="98">
        <f t="shared" si="5"/>
        <v>174</v>
      </c>
      <c r="K43" s="84">
        <v>99</v>
      </c>
      <c r="L43" s="84">
        <v>96</v>
      </c>
      <c r="M43" s="98">
        <f t="shared" si="6"/>
        <v>195</v>
      </c>
      <c r="N43" s="84">
        <v>83</v>
      </c>
      <c r="O43" s="84">
        <v>78</v>
      </c>
      <c r="P43" s="98">
        <f t="shared" si="7"/>
        <v>161</v>
      </c>
      <c r="Q43" s="2">
        <f t="shared" si="8"/>
        <v>530</v>
      </c>
      <c r="R43" s="80">
        <v>60</v>
      </c>
      <c r="S43" s="11">
        <f>VLOOKUP(A:A,Gutpunkte!A:AD,30,FALSE)</f>
        <v>160</v>
      </c>
      <c r="T43" s="96">
        <f t="shared" si="9"/>
        <v>220</v>
      </c>
      <c r="U43" s="2"/>
      <c r="V43" s="6"/>
      <c r="W43" s="6"/>
      <c r="X43" s="6"/>
      <c r="Y43" s="6"/>
      <c r="Z43" s="6"/>
      <c r="AC43" s="6"/>
      <c r="AD43" s="6"/>
      <c r="AE43" s="6"/>
      <c r="AF43" s="14"/>
    </row>
    <row r="44" spans="1:32" ht="12" customHeight="1">
      <c r="A44" s="79">
        <v>259</v>
      </c>
      <c r="B44" s="91">
        <v>38</v>
      </c>
      <c r="C44" s="11" t="str">
        <f>VLOOKUP(A:A,Gutpunkte!A:B,2,FALSE)</f>
        <v>Winkelmann Arnold</v>
      </c>
      <c r="D44" s="108">
        <f>VLOOKUP(A:A,Gutpunkte!A:D,4,FALSE)</f>
        <v>36</v>
      </c>
      <c r="E44" s="24" t="str">
        <f>VLOOKUP(A:A,Gutpunkte!A:E,5,FALSE)</f>
        <v>MI</v>
      </c>
      <c r="F44" s="11"/>
      <c r="G44" s="11" t="str">
        <f>VLOOKUP(A:A,Gutpunkte!A:C,3,FALSE)</f>
        <v>Studen</v>
      </c>
      <c r="H44" s="93">
        <v>88</v>
      </c>
      <c r="I44" s="93">
        <v>94</v>
      </c>
      <c r="J44" s="98">
        <f t="shared" si="5"/>
        <v>182</v>
      </c>
      <c r="K44" s="93">
        <v>98</v>
      </c>
      <c r="L44" s="93">
        <v>97</v>
      </c>
      <c r="M44" s="98">
        <f t="shared" si="6"/>
        <v>195</v>
      </c>
      <c r="N44" s="93">
        <v>67</v>
      </c>
      <c r="O44" s="93">
        <v>85</v>
      </c>
      <c r="P44" s="98">
        <f t="shared" si="7"/>
        <v>152</v>
      </c>
      <c r="Q44" s="2">
        <f t="shared" si="8"/>
        <v>529</v>
      </c>
      <c r="R44" s="79">
        <v>85</v>
      </c>
      <c r="S44" s="11">
        <f>VLOOKUP(A:A,Gutpunkte!A:AD,30,FALSE)</f>
        <v>3815</v>
      </c>
      <c r="T44" s="2">
        <f t="shared" si="9"/>
        <v>3900</v>
      </c>
      <c r="U44" s="2"/>
      <c r="W44" s="2"/>
    </row>
    <row r="45" spans="1:32">
      <c r="A45" s="79">
        <v>255</v>
      </c>
      <c r="B45" s="91">
        <v>39</v>
      </c>
      <c r="C45" s="11" t="str">
        <f>VLOOKUP(A:A,Gutpunkte!A:B,2,FALSE)</f>
        <v>Willener Hans-Ruedi</v>
      </c>
      <c r="D45" s="108">
        <f>VLOOKUP(A:A,Gutpunkte!A:D,4,FALSE)</f>
        <v>66</v>
      </c>
      <c r="E45" s="24" t="str">
        <f>VLOOKUP(A:A,Gutpunkte!A:E,5,FALSE)</f>
        <v>OL</v>
      </c>
      <c r="F45" s="11"/>
      <c r="G45" s="11" t="str">
        <f>VLOOKUP(A:A,Gutpunkte!A:C,3,FALSE)</f>
        <v>Sigriswil</v>
      </c>
      <c r="H45" s="84">
        <v>87</v>
      </c>
      <c r="I45" s="84">
        <v>81</v>
      </c>
      <c r="J45" s="98">
        <f t="shared" si="5"/>
        <v>168</v>
      </c>
      <c r="K45" s="84">
        <v>95</v>
      </c>
      <c r="L45" s="84">
        <v>96</v>
      </c>
      <c r="M45" s="98">
        <f t="shared" si="6"/>
        <v>191</v>
      </c>
      <c r="N45" s="84">
        <v>83</v>
      </c>
      <c r="O45" s="84">
        <v>82</v>
      </c>
      <c r="P45" s="98">
        <f t="shared" si="7"/>
        <v>165</v>
      </c>
      <c r="Q45" s="2">
        <f t="shared" si="8"/>
        <v>524</v>
      </c>
      <c r="R45" s="80">
        <v>55</v>
      </c>
      <c r="S45" s="11">
        <f>VLOOKUP(A:A,Gutpunkte!A:AD,30,FALSE)</f>
        <v>1770</v>
      </c>
      <c r="T45" s="96">
        <f t="shared" si="9"/>
        <v>1825</v>
      </c>
      <c r="U45" s="2"/>
      <c r="W45" s="2"/>
    </row>
    <row r="46" spans="1:32">
      <c r="A46" s="79">
        <v>346</v>
      </c>
      <c r="B46" s="91">
        <v>40</v>
      </c>
      <c r="C46" s="11" t="str">
        <f>VLOOKUP(A:A,Gutpunkte!A:B,2,FALSE)</f>
        <v>Carrel Romain</v>
      </c>
      <c r="D46" s="108">
        <f>VLOOKUP(A:A,Gutpunkte!A:D,4,FALSE)</f>
        <v>0</v>
      </c>
      <c r="E46" s="24" t="str">
        <f>VLOOKUP(A:A,Gutpunkte!A:E,5,FALSE)</f>
        <v>BJ</v>
      </c>
      <c r="F46" s="11"/>
      <c r="G46" s="11" t="str">
        <f>VLOOKUP(A:A,Gutpunkte!A:C,3,FALSE)</f>
        <v>Diesse</v>
      </c>
      <c r="H46" s="84">
        <v>88</v>
      </c>
      <c r="I46" s="84">
        <v>80</v>
      </c>
      <c r="J46" s="98">
        <f t="shared" si="5"/>
        <v>168</v>
      </c>
      <c r="K46" s="84">
        <v>94</v>
      </c>
      <c r="L46" s="84">
        <v>97</v>
      </c>
      <c r="M46" s="98">
        <f t="shared" si="6"/>
        <v>191</v>
      </c>
      <c r="N46" s="84">
        <v>82</v>
      </c>
      <c r="O46" s="84">
        <v>82</v>
      </c>
      <c r="P46" s="98">
        <f t="shared" si="7"/>
        <v>164</v>
      </c>
      <c r="Q46" s="2">
        <f t="shared" si="8"/>
        <v>523</v>
      </c>
      <c r="R46" s="80">
        <v>55</v>
      </c>
      <c r="S46" s="11">
        <f>VLOOKUP(A:A,Gutpunkte!A:AD,30,FALSE)</f>
        <v>5</v>
      </c>
      <c r="T46" s="96">
        <f t="shared" si="9"/>
        <v>60</v>
      </c>
    </row>
    <row r="47" spans="1:32">
      <c r="A47" s="79">
        <v>110</v>
      </c>
      <c r="B47" s="91">
        <v>41</v>
      </c>
      <c r="C47" s="11" t="str">
        <f>VLOOKUP(A:A,Gutpunkte!A:B,2,FALSE)</f>
        <v>Jakob Anton</v>
      </c>
      <c r="D47" s="108">
        <f>VLOOKUP(A:A,Gutpunkte!A:D,4,FALSE)</f>
        <v>69</v>
      </c>
      <c r="E47" s="24" t="str">
        <f>VLOOKUP(A:A,Gutpunkte!A:E,5,FALSE)</f>
        <v>MI</v>
      </c>
      <c r="F47" s="11"/>
      <c r="G47" s="11" t="str">
        <f>VLOOKUP(A:A,Gutpunkte!A:C,3,FALSE)</f>
        <v>Rüeggisberg</v>
      </c>
      <c r="H47" s="84">
        <v>95</v>
      </c>
      <c r="I47" s="84">
        <v>96</v>
      </c>
      <c r="J47" s="98">
        <f t="shared" si="5"/>
        <v>191</v>
      </c>
      <c r="K47" s="84">
        <v>98</v>
      </c>
      <c r="L47" s="84">
        <v>94</v>
      </c>
      <c r="M47" s="98">
        <f t="shared" si="6"/>
        <v>192</v>
      </c>
      <c r="N47" s="84">
        <v>70</v>
      </c>
      <c r="O47" s="84">
        <v>65</v>
      </c>
      <c r="P47" s="98">
        <f t="shared" si="7"/>
        <v>135</v>
      </c>
      <c r="Q47" s="2">
        <f t="shared" si="8"/>
        <v>518</v>
      </c>
      <c r="R47" s="80">
        <v>50</v>
      </c>
      <c r="S47" s="11">
        <f>VLOOKUP(A:A,Gutpunkte!A:AD,30,FALSE)</f>
        <v>490</v>
      </c>
      <c r="T47" s="96">
        <f t="shared" si="9"/>
        <v>540</v>
      </c>
      <c r="U47" s="2"/>
      <c r="W47" s="2"/>
    </row>
    <row r="48" spans="1:32">
      <c r="A48" s="79">
        <v>43</v>
      </c>
      <c r="B48" s="91">
        <v>42</v>
      </c>
      <c r="C48" s="11" t="str">
        <f>VLOOKUP(A:A,Gutpunkte!A:B,2,FALSE)</f>
        <v>Carrera Jean-Michel</v>
      </c>
      <c r="D48" s="108">
        <f>VLOOKUP(A:A,Gutpunkte!A:D,4,FALSE)</f>
        <v>53</v>
      </c>
      <c r="E48" s="24" t="str">
        <f>VLOOKUP(A:A,Gutpunkte!A:E,5,FALSE)</f>
        <v>MI</v>
      </c>
      <c r="F48" s="11"/>
      <c r="G48" s="11" t="str">
        <f>VLOOKUP(A:A,Gutpunkte!A:C,3,FALSE)</f>
        <v>Brügg</v>
      </c>
      <c r="H48" s="93">
        <v>92</v>
      </c>
      <c r="I48" s="93">
        <v>89</v>
      </c>
      <c r="J48" s="98">
        <f t="shared" si="5"/>
        <v>181</v>
      </c>
      <c r="K48" s="93">
        <v>91</v>
      </c>
      <c r="L48" s="93">
        <v>96</v>
      </c>
      <c r="M48" s="98">
        <f t="shared" si="6"/>
        <v>187</v>
      </c>
      <c r="N48" s="93">
        <v>75</v>
      </c>
      <c r="O48" s="93">
        <v>74</v>
      </c>
      <c r="P48" s="98">
        <f t="shared" si="7"/>
        <v>149</v>
      </c>
      <c r="Q48" s="2">
        <f t="shared" si="8"/>
        <v>517</v>
      </c>
      <c r="R48" s="79">
        <v>55</v>
      </c>
      <c r="S48" s="11">
        <f>VLOOKUP(A:A,Gutpunkte!A:AD,30,FALSE)</f>
        <v>2000</v>
      </c>
      <c r="T48" s="2">
        <f t="shared" si="9"/>
        <v>2055</v>
      </c>
      <c r="U48" s="2"/>
      <c r="W48" s="2"/>
    </row>
    <row r="49" spans="1:23">
      <c r="A49" s="79">
        <v>279</v>
      </c>
      <c r="B49" s="91">
        <v>43</v>
      </c>
      <c r="C49" s="11" t="str">
        <f>VLOOKUP(A:A,Gutpunkte!A:B,2,FALSE)</f>
        <v>Zwicker Rolf</v>
      </c>
      <c r="D49" s="108">
        <f>VLOOKUP(A:A,Gutpunkte!A:D,4,FALSE)</f>
        <v>73</v>
      </c>
      <c r="E49" s="24" t="str">
        <f>VLOOKUP(A:A,Gutpunkte!A:E,5,FALSE)</f>
        <v>EM</v>
      </c>
      <c r="F49" s="11"/>
      <c r="G49" s="11" t="str">
        <f>VLOOKUP(A:A,Gutpunkte!A:C,3,FALSE)</f>
        <v>Worb</v>
      </c>
      <c r="H49" s="84">
        <v>84</v>
      </c>
      <c r="I49" s="84">
        <v>89</v>
      </c>
      <c r="J49" s="98">
        <f t="shared" si="5"/>
        <v>173</v>
      </c>
      <c r="K49" s="84">
        <v>94</v>
      </c>
      <c r="L49" s="84">
        <v>95</v>
      </c>
      <c r="M49" s="98">
        <f t="shared" si="6"/>
        <v>189</v>
      </c>
      <c r="N49" s="84">
        <v>78</v>
      </c>
      <c r="O49" s="84">
        <v>76</v>
      </c>
      <c r="P49" s="98">
        <f t="shared" si="7"/>
        <v>154</v>
      </c>
      <c r="Q49" s="2">
        <f t="shared" si="8"/>
        <v>516</v>
      </c>
      <c r="R49" s="80">
        <v>45</v>
      </c>
      <c r="S49" s="11">
        <f>VLOOKUP(A:A,Gutpunkte!A:AD,30,FALSE)</f>
        <v>1610</v>
      </c>
      <c r="T49" s="96">
        <f t="shared" si="9"/>
        <v>1655</v>
      </c>
      <c r="U49" s="2"/>
      <c r="W49" s="2"/>
    </row>
    <row r="50" spans="1:23">
      <c r="A50" s="79">
        <v>91</v>
      </c>
      <c r="B50" s="91">
        <v>44</v>
      </c>
      <c r="C50" s="11" t="str">
        <f>VLOOKUP(A:A,Gutpunkte!A:B,2,FALSE)</f>
        <v>Hadorn Fritz</v>
      </c>
      <c r="D50" s="108">
        <f>VLOOKUP(A:A,Gutpunkte!A:D,4,FALSE)</f>
        <v>51</v>
      </c>
      <c r="E50" s="24" t="str">
        <f>VLOOKUP(A:A,Gutpunkte!A:E,5,FALSE)</f>
        <v>MI</v>
      </c>
      <c r="F50" s="11"/>
      <c r="G50" s="11" t="str">
        <f>VLOOKUP(A:A,Gutpunkte!A:C,3,FALSE)</f>
        <v>Gurzelen</v>
      </c>
      <c r="H50" s="93">
        <v>89</v>
      </c>
      <c r="I50" s="93">
        <v>88</v>
      </c>
      <c r="J50" s="98">
        <f t="shared" si="5"/>
        <v>177</v>
      </c>
      <c r="K50" s="93">
        <v>94</v>
      </c>
      <c r="L50" s="93">
        <v>91</v>
      </c>
      <c r="M50" s="98">
        <f t="shared" si="6"/>
        <v>185</v>
      </c>
      <c r="N50" s="93">
        <v>76</v>
      </c>
      <c r="O50" s="93">
        <v>77</v>
      </c>
      <c r="P50" s="98">
        <f t="shared" si="7"/>
        <v>153</v>
      </c>
      <c r="Q50" s="2">
        <f t="shared" si="8"/>
        <v>515</v>
      </c>
      <c r="R50" s="79">
        <v>55</v>
      </c>
      <c r="S50" s="11">
        <f>VLOOKUP(A:A,Gutpunkte!A:AD,30,FALSE)</f>
        <v>1255</v>
      </c>
      <c r="T50" s="2">
        <f t="shared" si="9"/>
        <v>1310</v>
      </c>
      <c r="U50" s="2"/>
      <c r="W50" s="2"/>
    </row>
    <row r="51" spans="1:23">
      <c r="A51" s="79">
        <v>339</v>
      </c>
      <c r="B51" s="91">
        <v>45</v>
      </c>
      <c r="C51" s="11" t="str">
        <f>VLOOKUP(A:A,Gutpunkte!A:B,2,FALSE)</f>
        <v>Criblez Frédéric</v>
      </c>
      <c r="D51" s="108">
        <f>VLOOKUP(A:A,Gutpunkte!A:D,4,FALSE)</f>
        <v>90</v>
      </c>
      <c r="E51" s="24" t="str">
        <f>VLOOKUP(A:A,Gutpunkte!A:E,5,FALSE)</f>
        <v>BJ</v>
      </c>
      <c r="F51" s="11"/>
      <c r="G51" s="11" t="str">
        <f>VLOOKUP(A:A,Gutpunkte!A:C,3,FALSE)</f>
        <v>Saicourt</v>
      </c>
      <c r="H51" s="84">
        <v>87</v>
      </c>
      <c r="I51" s="84">
        <v>88</v>
      </c>
      <c r="J51" s="98">
        <f t="shared" si="5"/>
        <v>175</v>
      </c>
      <c r="K51" s="84">
        <v>96</v>
      </c>
      <c r="L51" s="84">
        <v>92</v>
      </c>
      <c r="M51" s="98">
        <f t="shared" si="6"/>
        <v>188</v>
      </c>
      <c r="N51" s="84">
        <v>78</v>
      </c>
      <c r="O51" s="84">
        <v>74</v>
      </c>
      <c r="P51" s="98">
        <f t="shared" si="7"/>
        <v>152</v>
      </c>
      <c r="Q51" s="2">
        <f t="shared" si="8"/>
        <v>515</v>
      </c>
      <c r="R51" s="80">
        <v>45</v>
      </c>
      <c r="S51" s="11">
        <f>VLOOKUP(A:A,Gutpunkte!A:AD,30,FALSE)</f>
        <v>130</v>
      </c>
      <c r="T51" s="96">
        <f t="shared" si="9"/>
        <v>175</v>
      </c>
    </row>
    <row r="52" spans="1:23">
      <c r="A52" s="79">
        <v>314</v>
      </c>
      <c r="B52" s="91">
        <v>46</v>
      </c>
      <c r="C52" s="11" t="str">
        <f>VLOOKUP(A:A,Gutpunkte!A:B,2,FALSE)</f>
        <v>Burkhalter Robert</v>
      </c>
      <c r="D52" s="108">
        <f>VLOOKUP(A:A,Gutpunkte!A:D,4,FALSE)</f>
        <v>71</v>
      </c>
      <c r="E52" s="24" t="str">
        <f>VLOOKUP(A:A,Gutpunkte!A:E,5,FALSE)</f>
        <v>EM</v>
      </c>
      <c r="F52" s="11"/>
      <c r="G52" s="11" t="str">
        <f>VLOOKUP(A:A,Gutpunkte!A:C,3,FALSE)</f>
        <v>Wasen i. E.</v>
      </c>
      <c r="H52" s="84">
        <v>91</v>
      </c>
      <c r="I52" s="84">
        <v>90</v>
      </c>
      <c r="J52" s="98">
        <f t="shared" si="5"/>
        <v>181</v>
      </c>
      <c r="K52" s="84">
        <v>94</v>
      </c>
      <c r="L52" s="84">
        <v>93</v>
      </c>
      <c r="M52" s="98">
        <f t="shared" si="6"/>
        <v>187</v>
      </c>
      <c r="N52" s="84">
        <v>68</v>
      </c>
      <c r="O52" s="84">
        <v>75</v>
      </c>
      <c r="P52" s="98">
        <f t="shared" si="7"/>
        <v>143</v>
      </c>
      <c r="Q52" s="2">
        <f t="shared" si="8"/>
        <v>511</v>
      </c>
      <c r="R52" s="80">
        <v>40</v>
      </c>
      <c r="S52" s="11">
        <f>VLOOKUP(A:A,Gutpunkte!A:AD,30,FALSE)</f>
        <v>120</v>
      </c>
      <c r="T52" s="96">
        <f t="shared" si="9"/>
        <v>160</v>
      </c>
    </row>
    <row r="53" spans="1:23">
      <c r="A53" s="79">
        <v>35</v>
      </c>
      <c r="B53" s="91">
        <v>47</v>
      </c>
      <c r="C53" s="11" t="str">
        <f>VLOOKUP(A:A,Gutpunkte!A:B,2,FALSE)</f>
        <v>Buchmeier Edi</v>
      </c>
      <c r="D53" s="108">
        <f>VLOOKUP(A:A,Gutpunkte!A:D,4,FALSE)</f>
        <v>54</v>
      </c>
      <c r="E53" s="24" t="str">
        <f>VLOOKUP(A:A,Gutpunkte!A:E,5,FALSE)</f>
        <v>OA</v>
      </c>
      <c r="F53" s="11"/>
      <c r="G53" s="11" t="str">
        <f>VLOOKUP(A:A,Gutpunkte!A:C,3,FALSE)</f>
        <v>Thörigen</v>
      </c>
      <c r="H53" s="84">
        <v>92</v>
      </c>
      <c r="I53" s="84">
        <v>89</v>
      </c>
      <c r="J53" s="98">
        <f t="shared" si="5"/>
        <v>181</v>
      </c>
      <c r="K53" s="84">
        <v>95</v>
      </c>
      <c r="L53" s="84">
        <v>96</v>
      </c>
      <c r="M53" s="98">
        <f t="shared" si="6"/>
        <v>191</v>
      </c>
      <c r="N53" s="84">
        <v>70</v>
      </c>
      <c r="O53" s="84">
        <v>66</v>
      </c>
      <c r="P53" s="98">
        <f t="shared" si="7"/>
        <v>136</v>
      </c>
      <c r="Q53" s="2">
        <f t="shared" si="8"/>
        <v>508</v>
      </c>
      <c r="R53" s="80">
        <v>45</v>
      </c>
      <c r="S53" s="11">
        <f>VLOOKUP(A:A,Gutpunkte!A:AD,30,FALSE)</f>
        <v>360</v>
      </c>
      <c r="T53" s="96">
        <f t="shared" si="9"/>
        <v>405</v>
      </c>
      <c r="U53" s="2"/>
      <c r="W53" s="2"/>
    </row>
    <row r="54" spans="1:23">
      <c r="A54" s="79">
        <v>351</v>
      </c>
      <c r="B54" s="91">
        <v>48</v>
      </c>
      <c r="C54" s="11" t="str">
        <f>VLOOKUP(A:A,Gutpunkte!A:B,2,FALSE)</f>
        <v>Eggenschwiler Jannik</v>
      </c>
      <c r="D54" s="108">
        <f>VLOOKUP(A:A,Gutpunkte!A:D,4,FALSE)</f>
        <v>96</v>
      </c>
      <c r="E54" s="24" t="str">
        <f>VLOOKUP(A:A,Gutpunkte!A:E,5,FALSE)</f>
        <v>ML</v>
      </c>
      <c r="F54" s="11"/>
      <c r="G54" s="11" t="str">
        <f>VLOOKUP(A:A,Gutpunkte!A:C,3,FALSE)</f>
        <v>Belp</v>
      </c>
      <c r="H54" s="84">
        <v>85</v>
      </c>
      <c r="I54" s="84">
        <v>83</v>
      </c>
      <c r="J54" s="98">
        <f t="shared" si="5"/>
        <v>168</v>
      </c>
      <c r="K54" s="84">
        <v>93</v>
      </c>
      <c r="L54" s="84">
        <v>96</v>
      </c>
      <c r="M54" s="98">
        <f t="shared" si="6"/>
        <v>189</v>
      </c>
      <c r="N54" s="84">
        <v>64</v>
      </c>
      <c r="O54" s="84">
        <v>69</v>
      </c>
      <c r="P54" s="98">
        <f t="shared" si="7"/>
        <v>133</v>
      </c>
      <c r="Q54" s="2">
        <f t="shared" si="8"/>
        <v>490</v>
      </c>
      <c r="R54" s="80">
        <v>20</v>
      </c>
      <c r="S54" s="11">
        <f>VLOOKUP(A:A,Gutpunkte!A:AD,30,FALSE)</f>
        <v>0</v>
      </c>
      <c r="T54" s="96">
        <f t="shared" si="9"/>
        <v>20</v>
      </c>
    </row>
    <row r="55" spans="1:23">
      <c r="A55" s="79">
        <v>350</v>
      </c>
      <c r="B55" s="91">
        <v>49</v>
      </c>
      <c r="C55" s="11" t="str">
        <f>VLOOKUP(A:A,Gutpunkte!A:B,2,FALSE)</f>
        <v>Siegenthaler Cédric</v>
      </c>
      <c r="D55" s="108">
        <f>VLOOKUP(A:A,Gutpunkte!A:D,4,FALSE)</f>
        <v>89</v>
      </c>
      <c r="E55" s="24" t="str">
        <f>VLOOKUP(A:A,Gutpunkte!A:E,5,FALSE)</f>
        <v>EM</v>
      </c>
      <c r="F55" s="11"/>
      <c r="G55" s="11" t="str">
        <f>VLOOKUP(A:A,Gutpunkte!A:C,3,FALSE)</f>
        <v>Utzenstorf</v>
      </c>
      <c r="H55" s="84">
        <v>67</v>
      </c>
      <c r="I55" s="84">
        <v>80</v>
      </c>
      <c r="J55" s="98">
        <f t="shared" si="5"/>
        <v>147</v>
      </c>
      <c r="K55" s="84">
        <v>96</v>
      </c>
      <c r="L55" s="84">
        <v>96</v>
      </c>
      <c r="M55" s="98">
        <f t="shared" si="6"/>
        <v>192</v>
      </c>
      <c r="N55" s="84">
        <v>76</v>
      </c>
      <c r="O55" s="84">
        <v>71</v>
      </c>
      <c r="P55" s="98">
        <f t="shared" si="7"/>
        <v>147</v>
      </c>
      <c r="Q55" s="2">
        <f t="shared" si="8"/>
        <v>486</v>
      </c>
      <c r="R55" s="80">
        <v>20</v>
      </c>
      <c r="S55" s="11">
        <f>VLOOKUP(A:A,Gutpunkte!A:AD,30,FALSE)</f>
        <v>0</v>
      </c>
      <c r="T55" s="96">
        <f t="shared" si="9"/>
        <v>20</v>
      </c>
    </row>
    <row r="56" spans="1:23">
      <c r="A56" s="79">
        <v>42</v>
      </c>
      <c r="B56" s="91">
        <v>51</v>
      </c>
      <c r="C56" s="11" t="str">
        <f>VLOOKUP(A:A,Gutpunkte!A:B,2,FALSE)</f>
        <v>Carrel Jean-Francois</v>
      </c>
      <c r="D56" s="108">
        <f>VLOOKUP(A:A,Gutpunkte!A:D,4,FALSE)</f>
        <v>66</v>
      </c>
      <c r="E56" s="24" t="str">
        <f>VLOOKUP(A:A,Gutpunkte!A:E,5,FALSE)</f>
        <v>BJ</v>
      </c>
      <c r="F56" s="11"/>
      <c r="G56" s="11" t="str">
        <f>VLOOKUP(A:A,Gutpunkte!A:C,3,FALSE)</f>
        <v>Diesse</v>
      </c>
      <c r="H56" s="84">
        <v>87</v>
      </c>
      <c r="I56" s="84">
        <v>78</v>
      </c>
      <c r="J56" s="98">
        <f t="shared" si="5"/>
        <v>165</v>
      </c>
      <c r="K56" s="84">
        <v>90</v>
      </c>
      <c r="L56" s="84">
        <v>96</v>
      </c>
      <c r="M56" s="98">
        <f t="shared" si="6"/>
        <v>186</v>
      </c>
      <c r="N56" s="84">
        <v>61</v>
      </c>
      <c r="O56" s="84">
        <v>69</v>
      </c>
      <c r="P56" s="98">
        <f t="shared" si="7"/>
        <v>130</v>
      </c>
      <c r="Q56" s="2">
        <f t="shared" si="8"/>
        <v>481</v>
      </c>
      <c r="R56" s="80">
        <v>15</v>
      </c>
      <c r="S56" s="11">
        <f>VLOOKUP(A:A,Gutpunkte!A:AD,30,FALSE)</f>
        <v>485</v>
      </c>
      <c r="T56" s="96">
        <f t="shared" si="9"/>
        <v>500</v>
      </c>
    </row>
    <row r="57" spans="1:23">
      <c r="A57" s="79">
        <v>165</v>
      </c>
      <c r="B57" s="91">
        <v>50</v>
      </c>
      <c r="C57" s="11" t="str">
        <f>VLOOKUP(A:A,Gutpunkte!A:B,2,FALSE)</f>
        <v>Müller Walter</v>
      </c>
      <c r="D57" s="108">
        <f>VLOOKUP(A:A,Gutpunkte!A:D,4,FALSE)</f>
        <v>48</v>
      </c>
      <c r="E57" s="24" t="str">
        <f>VLOOKUP(A:A,Gutpunkte!A:E,5,FALSE)</f>
        <v>OL</v>
      </c>
      <c r="F57" s="11"/>
      <c r="G57" s="11" t="str">
        <f>VLOOKUP(A:A,Gutpunkte!A:C,3,FALSE)</f>
        <v>Matten</v>
      </c>
      <c r="H57" s="84">
        <v>76</v>
      </c>
      <c r="I57" s="84">
        <v>78</v>
      </c>
      <c r="J57" s="98">
        <f t="shared" si="5"/>
        <v>154</v>
      </c>
      <c r="K57" s="84">
        <v>93</v>
      </c>
      <c r="L57" s="84">
        <v>92</v>
      </c>
      <c r="M57" s="98">
        <f t="shared" si="6"/>
        <v>185</v>
      </c>
      <c r="N57" s="84">
        <v>72</v>
      </c>
      <c r="O57" s="84">
        <v>66</v>
      </c>
      <c r="P57" s="98">
        <f t="shared" si="7"/>
        <v>138</v>
      </c>
      <c r="Q57" s="2">
        <f t="shared" si="8"/>
        <v>477</v>
      </c>
      <c r="R57" s="80">
        <v>25</v>
      </c>
      <c r="S57" s="11">
        <f>VLOOKUP(A:A,Gutpunkte!A:AD,30,FALSE)</f>
        <v>2395</v>
      </c>
      <c r="T57" s="96">
        <f t="shared" si="9"/>
        <v>2420</v>
      </c>
    </row>
  </sheetData>
  <sheetProtection selectLockedCells="1"/>
  <sortState ref="A7:AF57">
    <sortCondition descending="1" ref="Q7:Q57"/>
    <sortCondition descending="1" ref="O7:O57"/>
    <sortCondition descending="1" ref="N7:N57"/>
    <sortCondition descending="1" ref="L7:L57"/>
    <sortCondition descending="1" ref="K7:K57"/>
  </sortState>
  <mergeCells count="2">
    <mergeCell ref="R5:T5"/>
    <mergeCell ref="G2:N2"/>
  </mergeCells>
  <phoneticPr fontId="0" type="noConversion"/>
  <pageMargins left="7.874015748031496E-2" right="7.874015748031496E-2" top="0.43307086614173229" bottom="1.2598425196850394" header="0.19685039370078741" footer="0.31496062992125984"/>
  <pageSetup paperSize="9" scale="93" orientation="portrait" r:id="rId1"/>
  <headerFooter alignWithMargins="0">
    <oddFooter>&amp;CHauptsponsor
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Gelöschte Schützen</vt:lpstr>
      <vt:lpstr>Gutpunkte</vt:lpstr>
      <vt:lpstr>KT Meister, Ausz.</vt:lpstr>
      <vt:lpstr>Rangliste Final</vt:lpstr>
      <vt:lpstr>Finalquali</vt:lpstr>
      <vt:lpstr>Rangliste ab 9.Rang</vt:lpstr>
      <vt:lpstr>Finalquali!Druckbereich</vt:lpstr>
      <vt:lpstr>'Rangliste ab 9.Rang'!Druckbereich</vt:lpstr>
      <vt:lpstr>'Rangliste Final'!Druckbereich</vt:lpstr>
      <vt:lpstr>'Rangliste ab 9.Rang'!Drucktitel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Oesch</dc:creator>
  <cp:lastModifiedBy>Daniela Oesch</cp:lastModifiedBy>
  <cp:lastPrinted>2016-08-07T10:24:40Z</cp:lastPrinted>
  <dcterms:created xsi:type="dcterms:W3CDTF">2005-08-08T11:01:07Z</dcterms:created>
  <dcterms:modified xsi:type="dcterms:W3CDTF">2016-08-07T16:50:55Z</dcterms:modified>
</cp:coreProperties>
</file>