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15" windowHeight="8910"/>
  </bookViews>
  <sheets>
    <sheet name="Rangliste Final" sheetId="12" r:id="rId1"/>
    <sheet name="Finalquali" sheetId="2" r:id="rId2"/>
    <sheet name="Rangliste ab 9.Rang" sheetId="1" r:id="rId3"/>
    <sheet name="KT Meister, Ausz." sheetId="5" r:id="rId4"/>
    <sheet name="Gutpunkte" sheetId="7" r:id="rId5"/>
    <sheet name="Gelöschte Schützen" sheetId="11" r:id="rId6"/>
  </sheets>
  <externalReferences>
    <externalReference r:id="rId7"/>
  </externalReferences>
  <definedNames>
    <definedName name="_xlnm.Print_Area" localSheetId="1">Finalquali!$B$1:$U$53</definedName>
    <definedName name="_xlnm.Print_Area" localSheetId="2">'Rangliste ab 9.Rang'!$B$1:$T$56</definedName>
    <definedName name="_xlnm.Print_Area" localSheetId="0">'Rangliste Final'!$A$1:$O$66</definedName>
    <definedName name="_xlnm.Print_Titles" localSheetId="2">'Rangliste ab 9.Rang'!$2:$6</definedName>
  </definedNames>
  <calcPr calcId="145621"/>
</workbook>
</file>

<file path=xl/calcChain.xml><?xml version="1.0" encoding="utf-8"?>
<calcChain xmlns="http://schemas.openxmlformats.org/spreadsheetml/2006/main">
  <c r="Z115" i="11" l="1"/>
  <c r="AB115" i="11" s="1"/>
  <c r="AD115" i="11" s="1"/>
  <c r="H115" i="11"/>
  <c r="J115" i="11" s="1"/>
  <c r="L115" i="11" s="1"/>
  <c r="N115" i="11" s="1"/>
  <c r="P115" i="11" s="1"/>
  <c r="R115" i="11" s="1"/>
  <c r="Z113" i="11"/>
  <c r="AB113" i="11" s="1"/>
  <c r="AD113" i="11" s="1"/>
  <c r="Z111" i="11"/>
  <c r="AB111" i="11" s="1"/>
  <c r="AD111" i="11" s="1"/>
  <c r="Z104" i="11"/>
  <c r="AB104" i="11" s="1"/>
  <c r="AD104" i="11" s="1"/>
  <c r="J104" i="11"/>
  <c r="L104" i="11" s="1"/>
  <c r="N104" i="11" s="1"/>
  <c r="P104" i="11" s="1"/>
  <c r="R104" i="11" s="1"/>
  <c r="Z94" i="11"/>
  <c r="AB94" i="11" s="1"/>
  <c r="AD94" i="11" s="1"/>
  <c r="H94" i="11"/>
  <c r="J94" i="11" s="1"/>
  <c r="L94" i="11" s="1"/>
  <c r="N94" i="11" s="1"/>
  <c r="P94" i="11" s="1"/>
  <c r="R94" i="11" s="1"/>
  <c r="Z91" i="11"/>
  <c r="AB91" i="11" s="1"/>
  <c r="AD91" i="11" s="1"/>
  <c r="Z78" i="11"/>
  <c r="AB78" i="11" s="1"/>
  <c r="AD78" i="11" s="1"/>
  <c r="H78" i="11"/>
  <c r="J78" i="11" s="1"/>
  <c r="L78" i="11" s="1"/>
  <c r="N78" i="11" s="1"/>
  <c r="P78" i="11" s="1"/>
  <c r="R78" i="11" s="1"/>
  <c r="Z76" i="11"/>
  <c r="AB76" i="11" s="1"/>
  <c r="AD76" i="11" s="1"/>
  <c r="Z71" i="11"/>
  <c r="AB71" i="11" s="1"/>
  <c r="AD71" i="11" s="1"/>
  <c r="L71" i="11"/>
  <c r="N71" i="11" s="1"/>
  <c r="P71" i="11" s="1"/>
  <c r="R71" i="11" s="1"/>
  <c r="Z62" i="11"/>
  <c r="AB62" i="11" s="1"/>
  <c r="AD62" i="11" s="1"/>
  <c r="P62" i="11"/>
  <c r="R62" i="11" s="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2" i="11"/>
  <c r="AD93" i="11"/>
  <c r="AD95" i="11"/>
  <c r="AD96" i="11"/>
  <c r="AD97" i="11"/>
  <c r="AD98" i="11"/>
  <c r="AD99" i="11"/>
  <c r="AD100" i="11"/>
  <c r="AD101" i="11"/>
  <c r="AD102" i="11"/>
  <c r="AD103" i="11"/>
  <c r="AD105" i="11"/>
  <c r="AD106" i="11"/>
  <c r="AD107" i="11"/>
  <c r="AD108" i="11"/>
  <c r="AD109" i="11"/>
  <c r="AD110" i="11"/>
  <c r="AD112" i="11"/>
  <c r="AD114" i="11"/>
  <c r="Z48" i="11"/>
  <c r="AB48" i="11" s="1"/>
  <c r="AD48" i="11" s="1"/>
  <c r="P48" i="11"/>
  <c r="R48" i="11" s="1"/>
  <c r="Z42" i="11"/>
  <c r="AB42" i="11" s="1"/>
  <c r="AD42" i="11" s="1"/>
  <c r="R42" i="11"/>
  <c r="Z33" i="11"/>
  <c r="AB33" i="11" s="1"/>
  <c r="AD33" i="11" s="1"/>
  <c r="H33" i="11"/>
  <c r="J33" i="11" s="1"/>
  <c r="L33" i="11" s="1"/>
  <c r="N33" i="11" s="1"/>
  <c r="P33" i="11" s="1"/>
  <c r="R33" i="11" s="1"/>
  <c r="Z25" i="11"/>
  <c r="AB25" i="11" s="1"/>
  <c r="AD25" i="11" s="1"/>
  <c r="P25" i="11"/>
  <c r="R25" i="11" s="1"/>
  <c r="Z23" i="11"/>
  <c r="AB23" i="11" s="1"/>
  <c r="AD23" i="11" s="1"/>
  <c r="H23" i="11"/>
  <c r="J23" i="11" s="1"/>
  <c r="L23" i="11" s="1"/>
  <c r="N23" i="11" s="1"/>
  <c r="P23" i="11" s="1"/>
  <c r="R23" i="11" s="1"/>
  <c r="AC37" i="7"/>
  <c r="AD37" i="7" s="1"/>
  <c r="Z16" i="11"/>
  <c r="AB16" i="11" s="1"/>
  <c r="AD16" i="11" s="1"/>
  <c r="P16" i="11"/>
  <c r="R16" i="11" s="1"/>
  <c r="R33" i="2"/>
  <c r="F50" i="12"/>
  <c r="E50" i="12"/>
  <c r="M49" i="12"/>
  <c r="L49" i="12"/>
  <c r="K49" i="12"/>
  <c r="J49" i="12"/>
  <c r="I49" i="12"/>
  <c r="H49" i="12"/>
  <c r="G49" i="12"/>
  <c r="F49" i="12"/>
  <c r="E49" i="12"/>
  <c r="M48" i="12"/>
  <c r="L48" i="12"/>
  <c r="K48" i="12"/>
  <c r="J48" i="12"/>
  <c r="I48" i="12"/>
  <c r="H48" i="12"/>
  <c r="G48" i="12"/>
  <c r="F48" i="12"/>
  <c r="E48" i="12"/>
  <c r="D47" i="12"/>
  <c r="C47" i="12"/>
  <c r="F45" i="12"/>
  <c r="E45" i="12"/>
  <c r="M44" i="12"/>
  <c r="L44" i="12"/>
  <c r="L42" i="12" s="1"/>
  <c r="K44" i="12"/>
  <c r="J44" i="12"/>
  <c r="I44" i="12"/>
  <c r="H44" i="12"/>
  <c r="G44" i="12"/>
  <c r="F44" i="12"/>
  <c r="E44" i="12"/>
  <c r="M43" i="12"/>
  <c r="L43" i="12"/>
  <c r="K43" i="12"/>
  <c r="J43" i="12"/>
  <c r="I43" i="12"/>
  <c r="H43" i="12"/>
  <c r="G43" i="12"/>
  <c r="F43" i="12"/>
  <c r="E43" i="12"/>
  <c r="D42" i="12"/>
  <c r="C42" i="12"/>
  <c r="F40" i="12"/>
  <c r="E40" i="12"/>
  <c r="M39" i="12"/>
  <c r="L39" i="12"/>
  <c r="K39" i="12"/>
  <c r="J39" i="12"/>
  <c r="I39" i="12"/>
  <c r="H39" i="12"/>
  <c r="G39" i="12"/>
  <c r="F39" i="12"/>
  <c r="E39" i="12"/>
  <c r="M38" i="12"/>
  <c r="L38" i="12"/>
  <c r="K38" i="12"/>
  <c r="J38" i="12"/>
  <c r="I38" i="12"/>
  <c r="H38" i="12"/>
  <c r="G38" i="12"/>
  <c r="F38" i="12"/>
  <c r="E38" i="12"/>
  <c r="D37" i="12"/>
  <c r="C37" i="12"/>
  <c r="F35" i="12"/>
  <c r="E35" i="12"/>
  <c r="M34" i="12"/>
  <c r="L34" i="12"/>
  <c r="K34" i="12"/>
  <c r="J34" i="12"/>
  <c r="I34" i="12"/>
  <c r="H34" i="12"/>
  <c r="G34" i="12"/>
  <c r="F34" i="12"/>
  <c r="E34" i="12"/>
  <c r="M33" i="12"/>
  <c r="L33" i="12"/>
  <c r="K33" i="12"/>
  <c r="J33" i="12"/>
  <c r="I33" i="12"/>
  <c r="H33" i="12"/>
  <c r="G33" i="12"/>
  <c r="F33" i="12"/>
  <c r="E33" i="12"/>
  <c r="D32" i="12"/>
  <c r="C32" i="12"/>
  <c r="F30" i="12"/>
  <c r="E30" i="12"/>
  <c r="M29" i="12"/>
  <c r="L29" i="12"/>
  <c r="K29" i="12"/>
  <c r="J29" i="12"/>
  <c r="I29" i="12"/>
  <c r="H29" i="12"/>
  <c r="G29" i="12"/>
  <c r="F29" i="12"/>
  <c r="E29" i="12"/>
  <c r="M28" i="12"/>
  <c r="L28" i="12"/>
  <c r="K28" i="12"/>
  <c r="J28" i="12"/>
  <c r="I28" i="12"/>
  <c r="H28" i="12"/>
  <c r="G28" i="12"/>
  <c r="F28" i="12"/>
  <c r="E28" i="12"/>
  <c r="D27" i="12"/>
  <c r="C27" i="12"/>
  <c r="F25" i="12"/>
  <c r="E25" i="12"/>
  <c r="M24" i="12"/>
  <c r="L24" i="12"/>
  <c r="K24" i="12"/>
  <c r="J24" i="12"/>
  <c r="I24" i="12"/>
  <c r="H24" i="12"/>
  <c r="G24" i="12"/>
  <c r="F24" i="12"/>
  <c r="E24" i="12"/>
  <c r="M23" i="12"/>
  <c r="L23" i="12"/>
  <c r="K23" i="12"/>
  <c r="J23" i="12"/>
  <c r="I23" i="12"/>
  <c r="H23" i="12"/>
  <c r="G23" i="12"/>
  <c r="F23" i="12"/>
  <c r="E23" i="12"/>
  <c r="D22" i="12"/>
  <c r="C22" i="12"/>
  <c r="F20" i="12"/>
  <c r="E20" i="12"/>
  <c r="M19" i="12"/>
  <c r="L19" i="12"/>
  <c r="K19" i="12"/>
  <c r="J19" i="12"/>
  <c r="I19" i="12"/>
  <c r="H19" i="12"/>
  <c r="G19" i="12"/>
  <c r="F19" i="12"/>
  <c r="E19" i="12"/>
  <c r="M18" i="12"/>
  <c r="L18" i="12"/>
  <c r="K18" i="12"/>
  <c r="J18" i="12"/>
  <c r="I18" i="12"/>
  <c r="H18" i="12"/>
  <c r="G18" i="12"/>
  <c r="F18" i="12"/>
  <c r="E18" i="12"/>
  <c r="D17" i="12"/>
  <c r="C17" i="12"/>
  <c r="F15" i="12"/>
  <c r="E15" i="12"/>
  <c r="M14" i="12"/>
  <c r="L14" i="12"/>
  <c r="K14" i="12"/>
  <c r="J14" i="12"/>
  <c r="I14" i="12"/>
  <c r="H14" i="12"/>
  <c r="G14" i="12"/>
  <c r="F14" i="12"/>
  <c r="E14" i="12"/>
  <c r="M13" i="12"/>
  <c r="L13" i="12"/>
  <c r="K13" i="12"/>
  <c r="J13" i="12"/>
  <c r="I13" i="12"/>
  <c r="H13" i="12"/>
  <c r="G13" i="12"/>
  <c r="F13" i="12"/>
  <c r="E13" i="12"/>
  <c r="D12" i="12"/>
  <c r="C12" i="12"/>
  <c r="J9" i="12"/>
  <c r="D5" i="12"/>
  <c r="AC124" i="7"/>
  <c r="AD124" i="7" s="1"/>
  <c r="AC139" i="7"/>
  <c r="AD139" i="7" s="1"/>
  <c r="S30" i="1"/>
  <c r="S52" i="1"/>
  <c r="S21" i="1"/>
  <c r="H11" i="7"/>
  <c r="H16" i="7"/>
  <c r="H17" i="7"/>
  <c r="H18" i="7"/>
  <c r="H22" i="7"/>
  <c r="H23" i="7"/>
  <c r="H25" i="7"/>
  <c r="H26" i="7"/>
  <c r="H38" i="7"/>
  <c r="H44" i="7"/>
  <c r="H45" i="7"/>
  <c r="H48" i="7"/>
  <c r="H54" i="7"/>
  <c r="H65" i="7"/>
  <c r="H66" i="7"/>
  <c r="H69" i="7"/>
  <c r="H72" i="7"/>
  <c r="H84" i="7"/>
  <c r="H87" i="7"/>
  <c r="H91" i="7"/>
  <c r="H97" i="7"/>
  <c r="H103" i="7"/>
  <c r="H105" i="7"/>
  <c r="H107" i="7"/>
  <c r="H110" i="7"/>
  <c r="H113" i="7"/>
  <c r="H120" i="7"/>
  <c r="H125" i="7"/>
  <c r="H128" i="7"/>
  <c r="H129" i="7"/>
  <c r="H133" i="7"/>
  <c r="H134" i="7"/>
  <c r="H135" i="7"/>
  <c r="H136" i="7"/>
  <c r="H137" i="7"/>
  <c r="H145" i="7"/>
  <c r="H153" i="7"/>
  <c r="H157" i="7"/>
  <c r="H160" i="7"/>
  <c r="H161" i="7"/>
  <c r="H162" i="7"/>
  <c r="H163" i="7"/>
  <c r="H164" i="7"/>
  <c r="H165" i="7"/>
  <c r="H166" i="7"/>
  <c r="H167" i="7"/>
  <c r="H177" i="7"/>
  <c r="AC8" i="7"/>
  <c r="AC19" i="7"/>
  <c r="AC22" i="7"/>
  <c r="AC23" i="7"/>
  <c r="AC29" i="7"/>
  <c r="AC30" i="7"/>
  <c r="AC31" i="7"/>
  <c r="AB35" i="7"/>
  <c r="AC36" i="7"/>
  <c r="AC38" i="7"/>
  <c r="AB39" i="7"/>
  <c r="AC40" i="7"/>
  <c r="AC41" i="7"/>
  <c r="AC45" i="7"/>
  <c r="AC48" i="7"/>
  <c r="AC51" i="7"/>
  <c r="AB55" i="7"/>
  <c r="S49" i="1" s="1"/>
  <c r="AC55" i="7"/>
  <c r="AC58" i="7"/>
  <c r="AC62" i="7"/>
  <c r="AC65" i="7"/>
  <c r="AC67" i="7"/>
  <c r="AC69" i="7"/>
  <c r="AC72" i="7"/>
  <c r="AC75" i="7"/>
  <c r="AC82" i="7"/>
  <c r="AC87" i="7"/>
  <c r="AC91" i="7"/>
  <c r="AC96" i="7"/>
  <c r="AC97" i="7"/>
  <c r="AC102" i="7"/>
  <c r="AC103" i="7"/>
  <c r="AC113" i="7"/>
  <c r="AC123" i="7"/>
  <c r="AC135" i="7"/>
  <c r="AC137" i="7"/>
  <c r="AC140" i="7"/>
  <c r="AC157" i="7"/>
  <c r="AC159" i="7"/>
  <c r="AC163" i="7"/>
  <c r="AC165" i="7"/>
  <c r="AC166" i="7"/>
  <c r="AC167" i="7"/>
  <c r="AC174" i="7"/>
  <c r="AC176" i="7"/>
  <c r="AC177" i="7"/>
  <c r="R17" i="2"/>
  <c r="R21" i="2"/>
  <c r="R25" i="2"/>
  <c r="R29" i="2"/>
  <c r="R37" i="2"/>
  <c r="R41" i="2"/>
  <c r="R45" i="2"/>
  <c r="H17" i="12" l="1"/>
  <c r="I12" i="12"/>
  <c r="H12" i="12"/>
  <c r="K17" i="12"/>
  <c r="J17" i="12"/>
  <c r="E22" i="12"/>
  <c r="M22" i="12"/>
  <c r="L22" i="12"/>
  <c r="G27" i="12"/>
  <c r="F27" i="12"/>
  <c r="I32" i="12"/>
  <c r="H32" i="12"/>
  <c r="K37" i="12"/>
  <c r="J12" i="12"/>
  <c r="L17" i="12"/>
  <c r="G47" i="12"/>
  <c r="H37" i="12"/>
  <c r="K47" i="12"/>
  <c r="E12" i="12"/>
  <c r="M12" i="12"/>
  <c r="L12" i="12"/>
  <c r="G17" i="12"/>
  <c r="F17" i="12"/>
  <c r="I22" i="12"/>
  <c r="H22" i="12"/>
  <c r="K27" i="12"/>
  <c r="J27" i="12"/>
  <c r="M32" i="12"/>
  <c r="L32" i="12"/>
  <c r="G37" i="12"/>
  <c r="F37" i="12"/>
  <c r="I47" i="12"/>
  <c r="M47" i="12"/>
  <c r="H47" i="12"/>
  <c r="E32" i="12"/>
  <c r="L37" i="12"/>
  <c r="E37" i="12"/>
  <c r="I37" i="12"/>
  <c r="M37" i="12"/>
  <c r="G12" i="12"/>
  <c r="K12" i="12"/>
  <c r="F12" i="12"/>
  <c r="E17" i="12"/>
  <c r="I17" i="12"/>
  <c r="M17" i="12"/>
  <c r="G22" i="12"/>
  <c r="K22" i="12"/>
  <c r="F22" i="12"/>
  <c r="J22" i="12"/>
  <c r="E27" i="12"/>
  <c r="I27" i="12"/>
  <c r="M27" i="12"/>
  <c r="H27" i="12"/>
  <c r="L27" i="12"/>
  <c r="G32" i="12"/>
  <c r="K32" i="12"/>
  <c r="F32" i="12"/>
  <c r="J32" i="12"/>
  <c r="N32" i="12" s="1"/>
  <c r="I42" i="12"/>
  <c r="M42" i="12"/>
  <c r="J47" i="12"/>
  <c r="G42" i="12"/>
  <c r="E47" i="12"/>
  <c r="L47" i="12"/>
  <c r="K42" i="12"/>
  <c r="E42" i="12"/>
  <c r="F47" i="12"/>
  <c r="J37" i="12"/>
  <c r="H42" i="12"/>
  <c r="F42" i="12"/>
  <c r="J42" i="12"/>
  <c r="AD35" i="7"/>
  <c r="AD55" i="7"/>
  <c r="AD39" i="7"/>
  <c r="M43" i="1"/>
  <c r="G27" i="1"/>
  <c r="N22" i="12" l="1"/>
  <c r="N12" i="12"/>
  <c r="N27" i="12"/>
  <c r="N37" i="12"/>
  <c r="N47" i="12"/>
  <c r="N17" i="12"/>
  <c r="N42" i="12"/>
  <c r="Z6" i="7"/>
  <c r="AB6" i="7" s="1"/>
  <c r="AD6" i="7" s="1"/>
  <c r="Z7" i="7"/>
  <c r="AB7" i="7" s="1"/>
  <c r="AD7" i="7" s="1"/>
  <c r="Z8" i="7"/>
  <c r="AB8" i="7" s="1"/>
  <c r="Z11" i="7"/>
  <c r="AB11" i="7" s="1"/>
  <c r="AD11" i="7" s="1"/>
  <c r="Z12" i="7"/>
  <c r="AB12" i="7" s="1"/>
  <c r="AD12" i="7" s="1"/>
  <c r="Z13" i="7"/>
  <c r="AB13" i="7" s="1"/>
  <c r="AD13" i="7" s="1"/>
  <c r="Z14" i="7"/>
  <c r="AB14" i="7" s="1"/>
  <c r="AD14" i="7" s="1"/>
  <c r="Z15" i="7"/>
  <c r="AB15" i="7" s="1"/>
  <c r="AD15" i="7" s="1"/>
  <c r="Z16" i="7"/>
  <c r="AB16" i="7" s="1"/>
  <c r="AD16" i="7" s="1"/>
  <c r="Z17" i="7"/>
  <c r="AB17" i="7" s="1"/>
  <c r="AD17" i="7" s="1"/>
  <c r="Z18" i="7"/>
  <c r="AB18" i="7" s="1"/>
  <c r="AD18" i="7" s="1"/>
  <c r="Z19" i="7"/>
  <c r="AB19" i="7" s="1"/>
  <c r="Z20" i="7"/>
  <c r="AB20" i="7" s="1"/>
  <c r="AD20" i="7" s="1"/>
  <c r="Z21" i="7"/>
  <c r="AB21" i="7" s="1"/>
  <c r="AD21" i="7" s="1"/>
  <c r="Z22" i="7"/>
  <c r="AB22" i="7" s="1"/>
  <c r="Z23" i="7"/>
  <c r="AB23" i="7" s="1"/>
  <c r="Z24" i="7"/>
  <c r="AB24" i="7" s="1"/>
  <c r="AD24" i="7" s="1"/>
  <c r="Z25" i="7"/>
  <c r="AB25" i="7" s="1"/>
  <c r="AD25" i="7" s="1"/>
  <c r="Z26" i="7"/>
  <c r="AB26" i="7" s="1"/>
  <c r="AD26" i="7" s="1"/>
  <c r="Z27" i="7"/>
  <c r="AB27" i="7" s="1"/>
  <c r="AD27" i="7" s="1"/>
  <c r="Z28" i="7"/>
  <c r="AB28" i="7" s="1"/>
  <c r="AD28" i="7" s="1"/>
  <c r="Z29" i="7"/>
  <c r="AB29" i="7" s="1"/>
  <c r="Z30" i="7"/>
  <c r="AB30" i="7" s="1"/>
  <c r="Z31" i="7"/>
  <c r="AB31" i="7" s="1"/>
  <c r="Z32" i="7"/>
  <c r="AB32" i="7" s="1"/>
  <c r="AD32" i="7" s="1"/>
  <c r="Z36" i="7"/>
  <c r="AB36" i="7" s="1"/>
  <c r="Z38" i="7"/>
  <c r="AB38" i="7" s="1"/>
  <c r="Z40" i="7"/>
  <c r="AB40" i="7" s="1"/>
  <c r="Z41" i="7"/>
  <c r="AB41" i="7" s="1"/>
  <c r="Z44" i="7"/>
  <c r="AB44" i="7" s="1"/>
  <c r="AD44" i="7" s="1"/>
  <c r="Z45" i="7"/>
  <c r="AB45" i="7" s="1"/>
  <c r="Z48" i="7"/>
  <c r="AB48" i="7" s="1"/>
  <c r="Z49" i="7"/>
  <c r="AB49" i="7" s="1"/>
  <c r="AD49" i="7" s="1"/>
  <c r="Z50" i="7"/>
  <c r="AB50" i="7" s="1"/>
  <c r="AD50" i="7" s="1"/>
  <c r="Z51" i="7"/>
  <c r="AB51" i="7" s="1"/>
  <c r="Z54" i="7"/>
  <c r="AB54" i="7" s="1"/>
  <c r="AD54" i="7" s="1"/>
  <c r="Z56" i="7"/>
  <c r="AB56" i="7" s="1"/>
  <c r="AD56" i="7" s="1"/>
  <c r="Z57" i="7"/>
  <c r="AB57" i="7" s="1"/>
  <c r="AD57" i="7" s="1"/>
  <c r="Z58" i="7"/>
  <c r="AB58" i="7" s="1"/>
  <c r="Z61" i="7"/>
  <c r="AB61" i="7" s="1"/>
  <c r="AD61" i="7" s="1"/>
  <c r="Z62" i="7"/>
  <c r="AB62" i="7" s="1"/>
  <c r="Z63" i="7"/>
  <c r="AB63" i="7" s="1"/>
  <c r="AD63" i="7" s="1"/>
  <c r="Z64" i="7"/>
  <c r="AB64" i="7" s="1"/>
  <c r="AD64" i="7" s="1"/>
  <c r="Z65" i="7"/>
  <c r="AB65" i="7" s="1"/>
  <c r="Z66" i="7"/>
  <c r="AB66" i="7" s="1"/>
  <c r="AD66" i="7" s="1"/>
  <c r="Z67" i="7"/>
  <c r="AB67" i="7" s="1"/>
  <c r="Z68" i="7"/>
  <c r="AB68" i="7" s="1"/>
  <c r="AD68" i="7" s="1"/>
  <c r="Z69" i="7"/>
  <c r="AB69" i="7" s="1"/>
  <c r="Z72" i="7"/>
  <c r="AB72" i="7" s="1"/>
  <c r="Z73" i="7"/>
  <c r="AB73" i="7" s="1"/>
  <c r="AD73" i="7" s="1"/>
  <c r="Z74" i="7"/>
  <c r="AB74" i="7" s="1"/>
  <c r="AD74" i="7" s="1"/>
  <c r="Z75" i="7"/>
  <c r="AB75" i="7" s="1"/>
  <c r="Z76" i="7"/>
  <c r="AB76" i="7" s="1"/>
  <c r="AD76" i="7" s="1"/>
  <c r="Z77" i="7"/>
  <c r="AB77" i="7" s="1"/>
  <c r="AD77" i="7" s="1"/>
  <c r="Z82" i="7"/>
  <c r="AB82" i="7" s="1"/>
  <c r="Z83" i="7"/>
  <c r="AB83" i="7" s="1"/>
  <c r="AD83" i="7" s="1"/>
  <c r="Z84" i="7"/>
  <c r="AB84" i="7" s="1"/>
  <c r="AD84" i="7" s="1"/>
  <c r="Z87" i="7"/>
  <c r="Z88" i="7"/>
  <c r="AB88" i="7" s="1"/>
  <c r="AD88" i="7" s="1"/>
  <c r="Z89" i="7"/>
  <c r="AB89" i="7" s="1"/>
  <c r="AD89" i="7" s="1"/>
  <c r="Z90" i="7"/>
  <c r="AB90" i="7" s="1"/>
  <c r="AD90" i="7" s="1"/>
  <c r="Z91" i="7"/>
  <c r="AB91" i="7" s="1"/>
  <c r="Z92" i="7"/>
  <c r="AB92" i="7" s="1"/>
  <c r="AD92" i="7" s="1"/>
  <c r="Z95" i="7"/>
  <c r="AB95" i="7" s="1"/>
  <c r="AD95" i="7" s="1"/>
  <c r="Z96" i="7"/>
  <c r="AB96" i="7" s="1"/>
  <c r="Z97" i="7"/>
  <c r="AB97" i="7" s="1"/>
  <c r="Z98" i="7"/>
  <c r="AB98" i="7" s="1"/>
  <c r="AD98" i="7" s="1"/>
  <c r="Z101" i="7"/>
  <c r="AB101" i="7" s="1"/>
  <c r="AD101" i="7" s="1"/>
  <c r="Z102" i="7"/>
  <c r="AB102" i="7" s="1"/>
  <c r="Z103" i="7"/>
  <c r="AB103" i="7" s="1"/>
  <c r="Z104" i="7"/>
  <c r="AB104" i="7" s="1"/>
  <c r="AD104" i="7" s="1"/>
  <c r="Z105" i="7"/>
  <c r="AB105" i="7" s="1"/>
  <c r="AD105" i="7" s="1"/>
  <c r="Z106" i="7"/>
  <c r="AB106" i="7" s="1"/>
  <c r="AD106" i="7" s="1"/>
  <c r="Z107" i="7"/>
  <c r="AB107" i="7" s="1"/>
  <c r="AD107" i="7" s="1"/>
  <c r="Z108" i="7"/>
  <c r="AB108" i="7" s="1"/>
  <c r="AD108" i="7" s="1"/>
  <c r="Z109" i="7"/>
  <c r="AB109" i="7" s="1"/>
  <c r="AD109" i="7" s="1"/>
  <c r="Z110" i="7"/>
  <c r="AB110" i="7" s="1"/>
  <c r="AD110" i="7" s="1"/>
  <c r="Z113" i="7"/>
  <c r="AB113" i="7" s="1"/>
  <c r="Z120" i="7"/>
  <c r="AB120" i="7" s="1"/>
  <c r="AD120" i="7" s="1"/>
  <c r="Z121" i="7"/>
  <c r="AB121" i="7" s="1"/>
  <c r="AD121" i="7" s="1"/>
  <c r="Z122" i="7"/>
  <c r="AB122" i="7" s="1"/>
  <c r="AD122" i="7" s="1"/>
  <c r="Z123" i="7"/>
  <c r="AB123" i="7" s="1"/>
  <c r="Z125" i="7"/>
  <c r="AB125" i="7" s="1"/>
  <c r="AD125" i="7" s="1"/>
  <c r="Z128" i="7"/>
  <c r="AB128" i="7" s="1"/>
  <c r="AD128" i="7" s="1"/>
  <c r="Z129" i="7"/>
  <c r="AB129" i="7" s="1"/>
  <c r="AD129" i="7" s="1"/>
  <c r="Z130" i="7"/>
  <c r="AB130" i="7" s="1"/>
  <c r="AD130" i="7" s="1"/>
  <c r="Z133" i="7"/>
  <c r="AB133" i="7" s="1"/>
  <c r="AD133" i="7" s="1"/>
  <c r="Z134" i="7"/>
  <c r="AB134" i="7" s="1"/>
  <c r="AD134" i="7" s="1"/>
  <c r="Z135" i="7"/>
  <c r="AB135" i="7" s="1"/>
  <c r="Z136" i="7"/>
  <c r="AB136" i="7" s="1"/>
  <c r="AD136" i="7" s="1"/>
  <c r="Z137" i="7"/>
  <c r="AB137" i="7" s="1"/>
  <c r="Z138" i="7"/>
  <c r="AB138" i="7" s="1"/>
  <c r="AD138" i="7" s="1"/>
  <c r="Z140" i="7"/>
  <c r="AB140" i="7" s="1"/>
  <c r="Z143" i="7"/>
  <c r="AB143" i="7" s="1"/>
  <c r="AD143" i="7" s="1"/>
  <c r="Z144" i="7"/>
  <c r="AB144" i="7" s="1"/>
  <c r="AD144" i="7" s="1"/>
  <c r="Z145" i="7"/>
  <c r="AB145" i="7" s="1"/>
  <c r="AD145" i="7" s="1"/>
  <c r="Z148" i="7"/>
  <c r="AB148" i="7" s="1"/>
  <c r="AD148" i="7" s="1"/>
  <c r="Z153" i="7"/>
  <c r="AB153" i="7" s="1"/>
  <c r="AD153" i="7" s="1"/>
  <c r="Z154" i="7"/>
  <c r="AB154" i="7" s="1"/>
  <c r="AD154" i="7" s="1"/>
  <c r="Z157" i="7"/>
  <c r="AB157" i="7" s="1"/>
  <c r="Z158" i="7"/>
  <c r="AB158" i="7" s="1"/>
  <c r="AD158" i="7" s="1"/>
  <c r="Z159" i="7"/>
  <c r="AB159" i="7" s="1"/>
  <c r="Z160" i="7"/>
  <c r="AB160" i="7" s="1"/>
  <c r="AD160" i="7" s="1"/>
  <c r="Z161" i="7"/>
  <c r="AB161" i="7" s="1"/>
  <c r="AD161" i="7" s="1"/>
  <c r="Z162" i="7"/>
  <c r="AB162" i="7" s="1"/>
  <c r="AD162" i="7" s="1"/>
  <c r="Z163" i="7"/>
  <c r="AB163" i="7" s="1"/>
  <c r="Z164" i="7"/>
  <c r="AB164" i="7" s="1"/>
  <c r="AD164" i="7" s="1"/>
  <c r="Z165" i="7"/>
  <c r="AB165" i="7" s="1"/>
  <c r="Z166" i="7"/>
  <c r="AB166" i="7" s="1"/>
  <c r="Z167" i="7"/>
  <c r="AB167" i="7" s="1"/>
  <c r="Z174" i="7"/>
  <c r="AB174" i="7" s="1"/>
  <c r="Z175" i="7"/>
  <c r="AB175" i="7" s="1"/>
  <c r="AD175" i="7" s="1"/>
  <c r="Z176" i="7"/>
  <c r="AB176" i="7" s="1"/>
  <c r="Z177" i="7"/>
  <c r="AB177" i="7" s="1"/>
  <c r="G17" i="2"/>
  <c r="G21" i="2"/>
  <c r="G25" i="2"/>
  <c r="G29" i="2"/>
  <c r="G33" i="2"/>
  <c r="G37" i="2"/>
  <c r="G41" i="2"/>
  <c r="G45" i="2"/>
  <c r="AD176" i="7" l="1"/>
  <c r="S15" i="1"/>
  <c r="AD165" i="7"/>
  <c r="S46" i="1"/>
  <c r="AD157" i="7"/>
  <c r="S33" i="1"/>
  <c r="T33" i="1" s="1"/>
  <c r="AD174" i="7"/>
  <c r="S11" i="1"/>
  <c r="S33" i="2"/>
  <c r="AD166" i="7"/>
  <c r="S38" i="1"/>
  <c r="AD137" i="7"/>
  <c r="S22" i="1"/>
  <c r="AD103" i="7"/>
  <c r="S37" i="1"/>
  <c r="T37" i="1" s="1"/>
  <c r="AD97" i="7"/>
  <c r="S19" i="1"/>
  <c r="AD75" i="7"/>
  <c r="S7" i="1"/>
  <c r="S17" i="2"/>
  <c r="AD72" i="7"/>
  <c r="S40" i="1"/>
  <c r="AD62" i="7"/>
  <c r="S20" i="1"/>
  <c r="AD51" i="7"/>
  <c r="S45" i="2"/>
  <c r="S14" i="1"/>
  <c r="AD40" i="7"/>
  <c r="S44" i="1"/>
  <c r="T44" i="1" s="1"/>
  <c r="AD31" i="7"/>
  <c r="S47" i="1"/>
  <c r="AD23" i="7"/>
  <c r="S37" i="2"/>
  <c r="S12" i="1"/>
  <c r="AD19" i="7"/>
  <c r="S24" i="1"/>
  <c r="AD177" i="7"/>
  <c r="S42" i="1"/>
  <c r="AD163" i="7"/>
  <c r="S32" i="1"/>
  <c r="AD159" i="7"/>
  <c r="S45" i="1"/>
  <c r="AD123" i="7"/>
  <c r="S26" i="1"/>
  <c r="AD113" i="7"/>
  <c r="S25" i="1"/>
  <c r="T25" i="1" s="1"/>
  <c r="AD67" i="7"/>
  <c r="S36" i="1"/>
  <c r="AD58" i="7"/>
  <c r="S43" i="1"/>
  <c r="AD48" i="7"/>
  <c r="S25" i="2"/>
  <c r="S9" i="1"/>
  <c r="AD41" i="7"/>
  <c r="S35" i="1"/>
  <c r="AD167" i="7"/>
  <c r="S28" i="1"/>
  <c r="AD140" i="7"/>
  <c r="S31" i="1"/>
  <c r="AD135" i="7"/>
  <c r="S18" i="1"/>
  <c r="AD36" i="7"/>
  <c r="S50" i="1"/>
  <c r="AD29" i="7"/>
  <c r="S16" i="1"/>
  <c r="AD102" i="7"/>
  <c r="S41" i="1"/>
  <c r="AD96" i="7"/>
  <c r="S39" i="1"/>
  <c r="AD91" i="7"/>
  <c r="S8" i="1"/>
  <c r="S21" i="2"/>
  <c r="AD82" i="7"/>
  <c r="S34" i="1"/>
  <c r="AD69" i="7"/>
  <c r="S17" i="1"/>
  <c r="T17" i="1" s="1"/>
  <c r="AD65" i="7"/>
  <c r="S23" i="1"/>
  <c r="AD45" i="7"/>
  <c r="S27" i="1"/>
  <c r="AD38" i="7"/>
  <c r="S51" i="1"/>
  <c r="AD30" i="7"/>
  <c r="S48" i="1"/>
  <c r="AD22" i="7"/>
  <c r="S13" i="1"/>
  <c r="S41" i="2"/>
  <c r="AD8" i="7"/>
  <c r="S29" i="2"/>
  <c r="S10" i="1"/>
  <c r="AB87" i="7"/>
  <c r="C33" i="1"/>
  <c r="D33" i="1"/>
  <c r="E33" i="1"/>
  <c r="G33" i="1"/>
  <c r="J33" i="1"/>
  <c r="M33" i="1"/>
  <c r="P33" i="1"/>
  <c r="C44" i="1"/>
  <c r="D44" i="1"/>
  <c r="E44" i="1"/>
  <c r="G44" i="1"/>
  <c r="J44" i="1"/>
  <c r="M44" i="1"/>
  <c r="P44" i="1"/>
  <c r="C17" i="1"/>
  <c r="D17" i="1"/>
  <c r="E17" i="1"/>
  <c r="G17" i="1"/>
  <c r="J17" i="1"/>
  <c r="M17" i="1"/>
  <c r="P17" i="1"/>
  <c r="C42" i="1"/>
  <c r="D42" i="1"/>
  <c r="E42" i="1"/>
  <c r="G42" i="1"/>
  <c r="J42" i="1"/>
  <c r="M42" i="1"/>
  <c r="P42" i="1"/>
  <c r="T42" i="1"/>
  <c r="T30" i="1"/>
  <c r="P30" i="1"/>
  <c r="P37" i="1"/>
  <c r="P29" i="1"/>
  <c r="P25" i="1"/>
  <c r="M30" i="1"/>
  <c r="M37" i="1"/>
  <c r="M29" i="1"/>
  <c r="M25" i="1"/>
  <c r="J30" i="1"/>
  <c r="J37" i="1"/>
  <c r="J29" i="1"/>
  <c r="J25" i="1"/>
  <c r="C30" i="1"/>
  <c r="D30" i="1"/>
  <c r="E30" i="1"/>
  <c r="G30" i="1"/>
  <c r="C37" i="1"/>
  <c r="D37" i="1"/>
  <c r="E37" i="1"/>
  <c r="G37" i="1"/>
  <c r="C29" i="1"/>
  <c r="D29" i="1"/>
  <c r="E29" i="1"/>
  <c r="G29" i="1"/>
  <c r="C25" i="1"/>
  <c r="D25" i="1"/>
  <c r="E25" i="1"/>
  <c r="G25" i="1"/>
  <c r="AD87" i="7" l="1"/>
  <c r="S29" i="1"/>
  <c r="T29" i="1" s="1"/>
  <c r="Q29" i="1"/>
  <c r="Q17" i="1"/>
  <c r="Q33" i="1"/>
  <c r="Q30" i="1"/>
  <c r="Q37" i="1"/>
  <c r="Q25" i="1"/>
  <c r="Q44" i="1"/>
  <c r="Q42" i="1"/>
  <c r="J161" i="7" l="1"/>
  <c r="L161" i="7" s="1"/>
  <c r="N161" i="7" s="1"/>
  <c r="P161" i="7" s="1"/>
  <c r="R161" i="7" s="1"/>
  <c r="T161" i="7" s="1"/>
  <c r="H25" i="2"/>
  <c r="I25" i="2"/>
  <c r="K25" i="2"/>
  <c r="L25" i="2"/>
  <c r="N25" i="2"/>
  <c r="O25" i="2"/>
  <c r="H29" i="2"/>
  <c r="I29" i="2"/>
  <c r="K29" i="2"/>
  <c r="L29" i="2"/>
  <c r="N29" i="2"/>
  <c r="O29" i="2"/>
  <c r="H41" i="2"/>
  <c r="I41" i="2"/>
  <c r="K41" i="2"/>
  <c r="L41" i="2"/>
  <c r="N41" i="2"/>
  <c r="O41" i="2"/>
  <c r="H37" i="2"/>
  <c r="I37" i="2"/>
  <c r="K37" i="2"/>
  <c r="L37" i="2"/>
  <c r="N37" i="2"/>
  <c r="O37" i="2"/>
  <c r="H45" i="2"/>
  <c r="I45" i="2"/>
  <c r="K45" i="2"/>
  <c r="L45" i="2"/>
  <c r="N45" i="2"/>
  <c r="O45" i="2"/>
  <c r="H33" i="2"/>
  <c r="I33" i="2"/>
  <c r="K33" i="2"/>
  <c r="L33" i="2"/>
  <c r="N33" i="2"/>
  <c r="O33" i="2"/>
  <c r="H21" i="2"/>
  <c r="I21" i="2"/>
  <c r="K21" i="2"/>
  <c r="L21" i="2"/>
  <c r="N21" i="2"/>
  <c r="O21" i="2"/>
  <c r="O17" i="2"/>
  <c r="N17" i="2"/>
  <c r="L17" i="2"/>
  <c r="K17" i="2"/>
  <c r="I17" i="2"/>
  <c r="H17" i="2"/>
  <c r="E21" i="2"/>
  <c r="D21" i="2"/>
  <c r="C21" i="2"/>
  <c r="E33" i="2"/>
  <c r="D33" i="2"/>
  <c r="C33" i="2"/>
  <c r="E45" i="2"/>
  <c r="D45" i="2"/>
  <c r="C45" i="2"/>
  <c r="D37" i="2"/>
  <c r="C37" i="2"/>
  <c r="E41" i="2"/>
  <c r="D41" i="2"/>
  <c r="C41" i="2"/>
  <c r="E29" i="2"/>
  <c r="D29" i="2"/>
  <c r="C29" i="2"/>
  <c r="E25" i="2"/>
  <c r="D25" i="2"/>
  <c r="C25" i="2"/>
  <c r="E17" i="2"/>
  <c r="D17" i="2"/>
  <c r="C17" i="2"/>
  <c r="P33" i="2" l="1"/>
  <c r="J33" i="2"/>
  <c r="P37" i="2"/>
  <c r="J37" i="2"/>
  <c r="P29" i="2"/>
  <c r="J17" i="2"/>
  <c r="M17" i="2"/>
  <c r="P17" i="2"/>
  <c r="P21" i="2"/>
  <c r="J21" i="2"/>
  <c r="P45" i="2"/>
  <c r="J45" i="2"/>
  <c r="P41" i="2"/>
  <c r="J41" i="2"/>
  <c r="P25" i="2"/>
  <c r="J25" i="2"/>
  <c r="J29" i="2"/>
  <c r="M21" i="2"/>
  <c r="M33" i="2"/>
  <c r="M45" i="2"/>
  <c r="M37" i="2"/>
  <c r="M41" i="2"/>
  <c r="M29" i="2"/>
  <c r="M25" i="2"/>
  <c r="Q29" i="2" l="1"/>
  <c r="Q21" i="2"/>
  <c r="Q37" i="2"/>
  <c r="Q33" i="2"/>
  <c r="Q25" i="2"/>
  <c r="Q41" i="2"/>
  <c r="Q17" i="2"/>
  <c r="Q45" i="2"/>
  <c r="P20" i="1"/>
  <c r="C31" i="1"/>
  <c r="D31" i="1"/>
  <c r="E31" i="1"/>
  <c r="G31" i="1"/>
  <c r="J31" i="1"/>
  <c r="M31" i="1"/>
  <c r="P31" i="1"/>
  <c r="T31" i="1"/>
  <c r="C47" i="1"/>
  <c r="D47" i="1"/>
  <c r="E47" i="1"/>
  <c r="G47" i="1"/>
  <c r="J47" i="1"/>
  <c r="M47" i="1"/>
  <c r="P47" i="1"/>
  <c r="T47" i="1"/>
  <c r="M48" i="1"/>
  <c r="C40" i="1"/>
  <c r="D40" i="1"/>
  <c r="E40" i="1"/>
  <c r="G40" i="1"/>
  <c r="J40" i="1"/>
  <c r="M40" i="1"/>
  <c r="P40" i="1"/>
  <c r="T40" i="1"/>
  <c r="T41" i="2"/>
  <c r="T25" i="2"/>
  <c r="T21" i="2"/>
  <c r="T17" i="2"/>
  <c r="T33" i="2"/>
  <c r="T37" i="2"/>
  <c r="T45" i="2"/>
  <c r="T29" i="2"/>
  <c r="Q31" i="1" l="1"/>
  <c r="Q47" i="1"/>
  <c r="Q40" i="1"/>
  <c r="G51" i="1" l="1"/>
  <c r="J16" i="1"/>
  <c r="J24" i="1"/>
  <c r="C48" i="1"/>
  <c r="D48" i="1"/>
  <c r="E48" i="1"/>
  <c r="G48" i="1"/>
  <c r="J48" i="1"/>
  <c r="P48" i="1"/>
  <c r="R74" i="7"/>
  <c r="R57" i="7"/>
  <c r="R90" i="7"/>
  <c r="R24" i="7"/>
  <c r="R140" i="7"/>
  <c r="R121" i="7"/>
  <c r="R19" i="7"/>
  <c r="Q48" i="1" l="1"/>
  <c r="C11" i="1"/>
  <c r="D11" i="1"/>
  <c r="E11" i="1"/>
  <c r="G11" i="1"/>
  <c r="J11" i="1"/>
  <c r="M11" i="1"/>
  <c r="P11" i="1"/>
  <c r="J35" i="1"/>
  <c r="M35" i="1"/>
  <c r="P35" i="1"/>
  <c r="C35" i="1"/>
  <c r="D35" i="1"/>
  <c r="E35" i="1"/>
  <c r="G35" i="1"/>
  <c r="P28" i="7"/>
  <c r="P29" i="7"/>
  <c r="P73" i="7"/>
  <c r="P75" i="7"/>
  <c r="P68" i="7"/>
  <c r="P63" i="7"/>
  <c r="P6" i="7"/>
  <c r="R6" i="7" s="1"/>
  <c r="P26" i="1"/>
  <c r="C26" i="1"/>
  <c r="C45" i="1"/>
  <c r="C15" i="1"/>
  <c r="C20" i="1"/>
  <c r="C18" i="1"/>
  <c r="C9" i="1"/>
  <c r="C49" i="1"/>
  <c r="C14" i="1"/>
  <c r="C36" i="1"/>
  <c r="C51" i="1"/>
  <c r="C50" i="1"/>
  <c r="C23" i="1"/>
  <c r="C13" i="1"/>
  <c r="C38" i="1"/>
  <c r="C28" i="1"/>
  <c r="C12" i="1"/>
  <c r="C16" i="1"/>
  <c r="C19" i="1"/>
  <c r="C46" i="1"/>
  <c r="C21" i="1"/>
  <c r="C34" i="1"/>
  <c r="C41" i="1"/>
  <c r="C32" i="1"/>
  <c r="C52" i="1"/>
  <c r="C43" i="1"/>
  <c r="C27" i="1"/>
  <c r="C24" i="1"/>
  <c r="C22" i="1"/>
  <c r="C39" i="1"/>
  <c r="C7" i="1"/>
  <c r="C8" i="1"/>
  <c r="C10" i="1"/>
  <c r="D26" i="1"/>
  <c r="E26" i="1"/>
  <c r="G26" i="1"/>
  <c r="D45" i="1"/>
  <c r="E45" i="1"/>
  <c r="G45" i="1"/>
  <c r="D15" i="1"/>
  <c r="E15" i="1"/>
  <c r="G15" i="1"/>
  <c r="D20" i="1"/>
  <c r="E20" i="1"/>
  <c r="G20" i="1"/>
  <c r="D18" i="1"/>
  <c r="E18" i="1"/>
  <c r="G18" i="1"/>
  <c r="D9" i="1"/>
  <c r="E9" i="1"/>
  <c r="G9" i="1"/>
  <c r="D49" i="1"/>
  <c r="E49" i="1"/>
  <c r="G49" i="1"/>
  <c r="D14" i="1"/>
  <c r="E14" i="1"/>
  <c r="G14" i="1"/>
  <c r="D36" i="1"/>
  <c r="E36" i="1"/>
  <c r="G36" i="1"/>
  <c r="D51" i="1"/>
  <c r="E51" i="1"/>
  <c r="D50" i="1"/>
  <c r="E50" i="1"/>
  <c r="G50" i="1"/>
  <c r="D23" i="1"/>
  <c r="E23" i="1"/>
  <c r="G23" i="1"/>
  <c r="D13" i="1"/>
  <c r="E13" i="1"/>
  <c r="G13" i="1"/>
  <c r="D38" i="1"/>
  <c r="E38" i="1"/>
  <c r="G38" i="1"/>
  <c r="D28" i="1"/>
  <c r="E28" i="1"/>
  <c r="G28" i="1"/>
  <c r="D12" i="1"/>
  <c r="E12" i="1"/>
  <c r="G12" i="1"/>
  <c r="D16" i="1"/>
  <c r="E16" i="1"/>
  <c r="G16" i="1"/>
  <c r="D19" i="1"/>
  <c r="E19" i="1"/>
  <c r="G19" i="1"/>
  <c r="D46" i="1"/>
  <c r="E46" i="1"/>
  <c r="G46" i="1"/>
  <c r="D21" i="1"/>
  <c r="E21" i="1"/>
  <c r="G21" i="1"/>
  <c r="D34" i="1"/>
  <c r="E34" i="1"/>
  <c r="G34" i="1"/>
  <c r="D41" i="1"/>
  <c r="E41" i="1"/>
  <c r="G41" i="1"/>
  <c r="D32" i="1"/>
  <c r="E32" i="1"/>
  <c r="G32" i="1"/>
  <c r="D52" i="1"/>
  <c r="E52" i="1"/>
  <c r="G52" i="1"/>
  <c r="D43" i="1"/>
  <c r="E43" i="1"/>
  <c r="G43" i="1"/>
  <c r="D27" i="1"/>
  <c r="E27" i="1"/>
  <c r="D24" i="1"/>
  <c r="E24" i="1"/>
  <c r="G24" i="1"/>
  <c r="D22" i="1"/>
  <c r="E22" i="1"/>
  <c r="G22" i="1"/>
  <c r="D39" i="1"/>
  <c r="E39" i="1"/>
  <c r="G39" i="1"/>
  <c r="D7" i="1"/>
  <c r="E7" i="1"/>
  <c r="G7" i="1"/>
  <c r="D8" i="1"/>
  <c r="E8" i="1"/>
  <c r="G8" i="1"/>
  <c r="D10" i="1"/>
  <c r="E10" i="1"/>
  <c r="G10" i="1"/>
  <c r="P106" i="7"/>
  <c r="J26" i="1"/>
  <c r="M26" i="1"/>
  <c r="J45" i="1"/>
  <c r="M45" i="1"/>
  <c r="P45" i="1"/>
  <c r="J15" i="1"/>
  <c r="M15" i="1"/>
  <c r="P15" i="1"/>
  <c r="J20" i="1"/>
  <c r="M20" i="1"/>
  <c r="J18" i="1"/>
  <c r="M18" i="1"/>
  <c r="P18" i="1"/>
  <c r="J9" i="1"/>
  <c r="M9" i="1"/>
  <c r="P9" i="1"/>
  <c r="J49" i="1"/>
  <c r="M49" i="1"/>
  <c r="P49" i="1"/>
  <c r="J14" i="1"/>
  <c r="M14" i="1"/>
  <c r="P14" i="1"/>
  <c r="J36" i="1"/>
  <c r="M36" i="1"/>
  <c r="P36" i="1"/>
  <c r="J51" i="1"/>
  <c r="M51" i="1"/>
  <c r="P51" i="1"/>
  <c r="J50" i="1"/>
  <c r="M50" i="1"/>
  <c r="P50" i="1"/>
  <c r="J23" i="1"/>
  <c r="M23" i="1"/>
  <c r="P23" i="1"/>
  <c r="J13" i="1"/>
  <c r="M13" i="1"/>
  <c r="P13" i="1"/>
  <c r="J38" i="1"/>
  <c r="M38" i="1"/>
  <c r="P38" i="1"/>
  <c r="J28" i="1"/>
  <c r="M28" i="1"/>
  <c r="P28" i="1"/>
  <c r="J12" i="1"/>
  <c r="M12" i="1"/>
  <c r="P12" i="1"/>
  <c r="M16" i="1"/>
  <c r="P16" i="1"/>
  <c r="J19" i="1"/>
  <c r="M19" i="1"/>
  <c r="P19" i="1"/>
  <c r="J46" i="1"/>
  <c r="M46" i="1"/>
  <c r="P46" i="1"/>
  <c r="J21" i="1"/>
  <c r="M21" i="1"/>
  <c r="P21" i="1"/>
  <c r="J34" i="1"/>
  <c r="M34" i="1"/>
  <c r="P34" i="1"/>
  <c r="J41" i="1"/>
  <c r="M41" i="1"/>
  <c r="P41" i="1"/>
  <c r="J32" i="1"/>
  <c r="M32" i="1"/>
  <c r="P32" i="1"/>
  <c r="J52" i="1"/>
  <c r="M52" i="1"/>
  <c r="P52" i="1"/>
  <c r="J43" i="1"/>
  <c r="P43" i="1"/>
  <c r="J27" i="1"/>
  <c r="M27" i="1"/>
  <c r="P27" i="1"/>
  <c r="M24" i="1"/>
  <c r="P24" i="1"/>
  <c r="J22" i="1"/>
  <c r="M22" i="1"/>
  <c r="P22" i="1"/>
  <c r="J39" i="1"/>
  <c r="M39" i="1"/>
  <c r="P39" i="1"/>
  <c r="J7" i="1"/>
  <c r="M7" i="1"/>
  <c r="P7" i="1"/>
  <c r="J8" i="1"/>
  <c r="M8" i="1"/>
  <c r="P8" i="1"/>
  <c r="J10" i="1"/>
  <c r="M10" i="1"/>
  <c r="P10" i="1"/>
  <c r="J177" i="7"/>
  <c r="L177" i="7" s="1"/>
  <c r="N177" i="7" s="1"/>
  <c r="L176" i="7"/>
  <c r="N176" i="7" s="1"/>
  <c r="J167" i="7"/>
  <c r="L167" i="7" s="1"/>
  <c r="N167" i="7" s="1"/>
  <c r="J166" i="7"/>
  <c r="L166" i="7" s="1"/>
  <c r="N166" i="7" s="1"/>
  <c r="J165" i="7"/>
  <c r="L165" i="7" s="1"/>
  <c r="N165" i="7" s="1"/>
  <c r="J164" i="7"/>
  <c r="L164" i="7" s="1"/>
  <c r="N164" i="7" s="1"/>
  <c r="J163" i="7"/>
  <c r="L163" i="7" s="1"/>
  <c r="N163" i="7" s="1"/>
  <c r="J23" i="7"/>
  <c r="L23" i="7" s="1"/>
  <c r="N23" i="7" s="1"/>
  <c r="J162" i="7"/>
  <c r="L162" i="7" s="1"/>
  <c r="N162" i="7" s="1"/>
  <c r="J160" i="7"/>
  <c r="L160" i="7" s="1"/>
  <c r="N160" i="7" s="1"/>
  <c r="J157" i="7"/>
  <c r="L157" i="7" s="1"/>
  <c r="N157" i="7" s="1"/>
  <c r="L154" i="7"/>
  <c r="N154" i="7" s="1"/>
  <c r="J153" i="7"/>
  <c r="L153" i="7" s="1"/>
  <c r="N153" i="7" s="1"/>
  <c r="J145" i="7"/>
  <c r="L145" i="7" s="1"/>
  <c r="N145" i="7" s="1"/>
  <c r="L138" i="7"/>
  <c r="N138" i="7" s="1"/>
  <c r="J137" i="7"/>
  <c r="L137" i="7" s="1"/>
  <c r="N137" i="7" s="1"/>
  <c r="J136" i="7"/>
  <c r="L136" i="7" s="1"/>
  <c r="N136" i="7" s="1"/>
  <c r="J135" i="7"/>
  <c r="L135" i="7" s="1"/>
  <c r="N135" i="7" s="1"/>
  <c r="J134" i="7"/>
  <c r="L134" i="7" s="1"/>
  <c r="N134" i="7" s="1"/>
  <c r="J133" i="7"/>
  <c r="L133" i="7" s="1"/>
  <c r="N133" i="7" s="1"/>
  <c r="J129" i="7"/>
  <c r="L129" i="7" s="1"/>
  <c r="N129" i="7" s="1"/>
  <c r="J128" i="7"/>
  <c r="L128" i="7" s="1"/>
  <c r="N128" i="7" s="1"/>
  <c r="T19" i="1" s="1"/>
  <c r="J125" i="7"/>
  <c r="L125" i="7" s="1"/>
  <c r="N125" i="7" s="1"/>
  <c r="L123" i="7"/>
  <c r="N123" i="7" s="1"/>
  <c r="N122" i="7"/>
  <c r="J120" i="7"/>
  <c r="L120" i="7" s="1"/>
  <c r="N120" i="7" s="1"/>
  <c r="J113" i="7"/>
  <c r="L113" i="7" s="1"/>
  <c r="N113" i="7" s="1"/>
  <c r="J110" i="7"/>
  <c r="L110" i="7" s="1"/>
  <c r="N110" i="7" s="1"/>
  <c r="L108" i="7"/>
  <c r="N108" i="7" s="1"/>
  <c r="J107" i="7"/>
  <c r="L107" i="7" s="1"/>
  <c r="N107" i="7" s="1"/>
  <c r="J105" i="7"/>
  <c r="L105" i="7" s="1"/>
  <c r="N105" i="7" s="1"/>
  <c r="L104" i="7"/>
  <c r="N104" i="7" s="1"/>
  <c r="J103" i="7"/>
  <c r="L103" i="7" s="1"/>
  <c r="N103" i="7" s="1"/>
  <c r="L102" i="7"/>
  <c r="N102" i="7" s="1"/>
  <c r="N101" i="7"/>
  <c r="T51" i="1" s="1"/>
  <c r="J98" i="7"/>
  <c r="L98" i="7" s="1"/>
  <c r="N98" i="7" s="1"/>
  <c r="J97" i="7"/>
  <c r="L97" i="7" s="1"/>
  <c r="N97" i="7" s="1"/>
  <c r="L96" i="7"/>
  <c r="N96" i="7" s="1"/>
  <c r="J91" i="7"/>
  <c r="L91" i="7" s="1"/>
  <c r="N91" i="7" s="1"/>
  <c r="J87" i="7"/>
  <c r="L87" i="7" s="1"/>
  <c r="N87" i="7" s="1"/>
  <c r="J84" i="7"/>
  <c r="L84" i="7" s="1"/>
  <c r="N84" i="7" s="1"/>
  <c r="L82" i="7"/>
  <c r="N82" i="7" s="1"/>
  <c r="J72" i="7"/>
  <c r="L72" i="7" s="1"/>
  <c r="N72" i="7" s="1"/>
  <c r="J69" i="7"/>
  <c r="L69" i="7" s="1"/>
  <c r="N69" i="7" s="1"/>
  <c r="L67" i="7"/>
  <c r="N67" i="7" s="1"/>
  <c r="J66" i="7"/>
  <c r="L66" i="7" s="1"/>
  <c r="N66" i="7" s="1"/>
  <c r="J65" i="7"/>
  <c r="L65" i="7" s="1"/>
  <c r="N65" i="7" s="1"/>
  <c r="L64" i="7"/>
  <c r="N64" i="7" s="1"/>
  <c r="J54" i="7"/>
  <c r="L54" i="7" s="1"/>
  <c r="N54" i="7" s="1"/>
  <c r="J50" i="7"/>
  <c r="L50" i="7" s="1"/>
  <c r="N50" i="7" s="1"/>
  <c r="N49" i="7"/>
  <c r="J48" i="7"/>
  <c r="L48" i="7" s="1"/>
  <c r="N48" i="7" s="1"/>
  <c r="J45" i="7"/>
  <c r="L45" i="7" s="1"/>
  <c r="N45" i="7" s="1"/>
  <c r="J44" i="7"/>
  <c r="L44" i="7" s="1"/>
  <c r="N44" i="7" s="1"/>
  <c r="J38" i="7"/>
  <c r="L38" i="7" s="1"/>
  <c r="N38" i="7" s="1"/>
  <c r="J36" i="7"/>
  <c r="L36" i="7" s="1"/>
  <c r="N36" i="7" s="1"/>
  <c r="J30" i="7"/>
  <c r="L30" i="7" s="1"/>
  <c r="N30" i="7" s="1"/>
  <c r="L27" i="7"/>
  <c r="N27" i="7" s="1"/>
  <c r="T34" i="1"/>
  <c r="J26" i="7"/>
  <c r="L26" i="7" s="1"/>
  <c r="N26" i="7" s="1"/>
  <c r="J25" i="7"/>
  <c r="L25" i="7" s="1"/>
  <c r="N25" i="7" s="1"/>
  <c r="J22" i="7"/>
  <c r="L22" i="7" s="1"/>
  <c r="N22" i="7" s="1"/>
  <c r="J18" i="7"/>
  <c r="L18" i="7" s="1"/>
  <c r="N18" i="7" s="1"/>
  <c r="J17" i="7"/>
  <c r="L17" i="7" s="1"/>
  <c r="N17" i="7" s="1"/>
  <c r="J16" i="7"/>
  <c r="L16" i="7" s="1"/>
  <c r="N16" i="7" s="1"/>
  <c r="J11" i="7"/>
  <c r="L11" i="7" s="1"/>
  <c r="N11" i="7" s="1"/>
  <c r="L8" i="7"/>
  <c r="N8" i="7" s="1"/>
  <c r="Q20" i="1" l="1"/>
  <c r="Q38" i="1"/>
  <c r="Q23" i="1"/>
  <c r="Q13" i="1"/>
  <c r="Q7" i="1"/>
  <c r="Q28" i="1"/>
  <c r="Q16" i="1"/>
  <c r="Q10" i="1"/>
  <c r="Q39" i="1"/>
  <c r="Q8" i="1"/>
  <c r="Q9" i="1"/>
  <c r="Q18" i="1"/>
  <c r="Q41" i="1"/>
  <c r="Q21" i="1"/>
  <c r="Q46" i="1"/>
  <c r="Q49" i="1"/>
  <c r="Q11" i="1"/>
  <c r="Q45" i="1"/>
  <c r="Q50" i="1"/>
  <c r="Q36" i="1"/>
  <c r="Q24" i="1"/>
  <c r="Q27" i="1"/>
  <c r="Q43" i="1"/>
  <c r="Q52" i="1"/>
  <c r="Q51" i="1"/>
  <c r="Q14" i="1"/>
  <c r="Q15" i="1"/>
  <c r="Q26" i="1"/>
  <c r="Q22" i="1"/>
  <c r="Q32" i="1"/>
  <c r="Q34" i="1"/>
  <c r="Q19" i="1"/>
  <c r="Q12" i="1"/>
  <c r="Q35" i="1"/>
  <c r="R106" i="7"/>
  <c r="R63" i="7"/>
  <c r="R28" i="7"/>
  <c r="R68" i="7"/>
  <c r="R75" i="7"/>
  <c r="R73" i="7"/>
  <c r="R29" i="7"/>
  <c r="P177" i="7"/>
  <c r="P176" i="7"/>
  <c r="P167" i="7"/>
  <c r="P166" i="7"/>
  <c r="P165" i="7"/>
  <c r="P164" i="7"/>
  <c r="P163" i="7"/>
  <c r="P23" i="7"/>
  <c r="P162" i="7"/>
  <c r="P160" i="7"/>
  <c r="P157" i="7"/>
  <c r="P154" i="7"/>
  <c r="P153" i="7"/>
  <c r="P145" i="7"/>
  <c r="P138" i="7"/>
  <c r="R138" i="7" s="1"/>
  <c r="P137" i="7"/>
  <c r="R137" i="7" s="1"/>
  <c r="P136" i="7"/>
  <c r="P135" i="7"/>
  <c r="R135" i="7" s="1"/>
  <c r="P134" i="7"/>
  <c r="R134" i="7" s="1"/>
  <c r="P133" i="7"/>
  <c r="P129" i="7"/>
  <c r="P128" i="7"/>
  <c r="P125" i="7"/>
  <c r="P123" i="7"/>
  <c r="P122" i="7"/>
  <c r="P120" i="7"/>
  <c r="P113" i="7"/>
  <c r="P110" i="7"/>
  <c r="P108" i="7"/>
  <c r="P107" i="7"/>
  <c r="P105" i="7"/>
  <c r="P104" i="7"/>
  <c r="P103" i="7"/>
  <c r="P102" i="7"/>
  <c r="P101" i="7"/>
  <c r="P98" i="7"/>
  <c r="P97" i="7"/>
  <c r="P96" i="7"/>
  <c r="P91" i="7"/>
  <c r="P87" i="7"/>
  <c r="P84" i="7"/>
  <c r="P82" i="7"/>
  <c r="P72" i="7"/>
  <c r="P69" i="7"/>
  <c r="P67" i="7"/>
  <c r="P66" i="7"/>
  <c r="R66" i="7" s="1"/>
  <c r="P65" i="7"/>
  <c r="R65" i="7" s="1"/>
  <c r="P64" i="7"/>
  <c r="R64" i="7" s="1"/>
  <c r="P54" i="7"/>
  <c r="P50" i="7"/>
  <c r="P49" i="7"/>
  <c r="P48" i="7"/>
  <c r="P45" i="7"/>
  <c r="P44" i="7"/>
  <c r="P38" i="7"/>
  <c r="P36" i="7"/>
  <c r="P30" i="7"/>
  <c r="R30" i="7" s="1"/>
  <c r="P27" i="7"/>
  <c r="R27" i="7" s="1"/>
  <c r="P26" i="7"/>
  <c r="P25" i="7"/>
  <c r="R25" i="7" s="1"/>
  <c r="P22" i="7"/>
  <c r="P18" i="7"/>
  <c r="P17" i="7"/>
  <c r="P16" i="7"/>
  <c r="P11" i="7"/>
  <c r="P8" i="7"/>
  <c r="T23" i="1" l="1"/>
  <c r="T18" i="1"/>
  <c r="T43" i="1"/>
  <c r="T10" i="1"/>
  <c r="T46" i="1"/>
  <c r="T45" i="1"/>
  <c r="T14" i="1"/>
  <c r="R16" i="7"/>
  <c r="R17" i="7"/>
  <c r="R26" i="7"/>
  <c r="R38" i="7"/>
  <c r="R44" i="7"/>
  <c r="R48" i="7"/>
  <c r="R50" i="7"/>
  <c r="R69" i="7"/>
  <c r="R82" i="7"/>
  <c r="R84" i="7"/>
  <c r="R87" i="7"/>
  <c r="R101" i="7"/>
  <c r="R103" i="7"/>
  <c r="R113" i="7"/>
  <c r="R120" i="7"/>
  <c r="R123" i="7"/>
  <c r="R133" i="7"/>
  <c r="R154" i="7"/>
  <c r="R157" i="7"/>
  <c r="R162" i="7"/>
  <c r="R23" i="7"/>
  <c r="R164" i="7"/>
  <c r="R166" i="7"/>
  <c r="R177" i="7"/>
  <c r="R11" i="7"/>
  <c r="R18" i="7"/>
  <c r="R22" i="7"/>
  <c r="R36" i="7"/>
  <c r="R49" i="7"/>
  <c r="R54" i="7"/>
  <c r="R67" i="7"/>
  <c r="R72" i="7"/>
  <c r="R96" i="7"/>
  <c r="R102" i="7"/>
  <c r="R104" i="7"/>
  <c r="R105" i="7"/>
  <c r="R108" i="7"/>
  <c r="R110" i="7"/>
  <c r="R122" i="7"/>
  <c r="R125" i="7"/>
  <c r="R129" i="7"/>
  <c r="R136" i="7"/>
  <c r="R145" i="7"/>
  <c r="R153" i="7"/>
  <c r="R163" i="7"/>
  <c r="R165" i="7"/>
  <c r="R176" i="7"/>
  <c r="R8" i="7"/>
  <c r="R91" i="7"/>
  <c r="R97" i="7"/>
  <c r="R107" i="7"/>
  <c r="R128" i="7"/>
  <c r="R45" i="7"/>
  <c r="R98" i="7"/>
  <c r="R160" i="7"/>
  <c r="T11" i="1"/>
  <c r="R167" i="7"/>
  <c r="T49" i="1"/>
  <c r="T22" i="1" l="1"/>
  <c r="T13" i="1"/>
  <c r="T20" i="1"/>
  <c r="T52" i="1"/>
  <c r="T12" i="1"/>
  <c r="T9" i="1"/>
  <c r="T48" i="1"/>
  <c r="T27" i="1"/>
  <c r="T28" i="1"/>
  <c r="T39" i="1"/>
  <c r="T50" i="1"/>
  <c r="T26" i="1"/>
  <c r="T38" i="1"/>
  <c r="T41" i="1"/>
  <c r="T8" i="1"/>
  <c r="T7" i="1"/>
  <c r="T21" i="1"/>
  <c r="T35" i="1"/>
  <c r="T32" i="1"/>
  <c r="T24" i="1"/>
  <c r="T15" i="1"/>
  <c r="T36" i="1"/>
  <c r="T16" i="1" l="1"/>
</calcChain>
</file>

<file path=xl/sharedStrings.xml><?xml version="1.0" encoding="utf-8"?>
<sst xmlns="http://schemas.openxmlformats.org/spreadsheetml/2006/main" count="813" uniqueCount="482">
  <si>
    <t>Rang</t>
  </si>
  <si>
    <t>Name</t>
  </si>
  <si>
    <t>JG</t>
  </si>
  <si>
    <t>LT</t>
  </si>
  <si>
    <t>Ort</t>
  </si>
  <si>
    <t>Total</t>
  </si>
  <si>
    <t>Gutpunkte</t>
  </si>
  <si>
    <t>OA</t>
  </si>
  <si>
    <t>Utzigen</t>
  </si>
  <si>
    <t>Ersigen</t>
  </si>
  <si>
    <t>Recherswil</t>
  </si>
  <si>
    <t>Eggimann Remo</t>
  </si>
  <si>
    <t>MI</t>
  </si>
  <si>
    <t>Zimmerwald</t>
  </si>
  <si>
    <t>Galmiz</t>
  </si>
  <si>
    <t>Rouiller Nicolas</t>
  </si>
  <si>
    <t>Thörishaus</t>
  </si>
  <si>
    <t>Schenkel Markus</t>
  </si>
  <si>
    <t>Münchenbuchsee</t>
  </si>
  <si>
    <t>Tschirren Martin</t>
  </si>
  <si>
    <t>Grünig Urs</t>
  </si>
  <si>
    <t>Sutz-Lattrigen</t>
  </si>
  <si>
    <t>Hadorn Fritz</t>
  </si>
  <si>
    <t>Gurzelen</t>
  </si>
  <si>
    <t>Josi Thomas</t>
  </si>
  <si>
    <t>Heimberg</t>
  </si>
  <si>
    <t>Vogt Bernd</t>
  </si>
  <si>
    <t>Aarberg</t>
  </si>
  <si>
    <t>Belp</t>
  </si>
  <si>
    <t>Winkelmann Rudolf</t>
  </si>
  <si>
    <t>Eggimann Roland</t>
  </si>
  <si>
    <t>EM</t>
  </si>
  <si>
    <t>Ittigen</t>
  </si>
  <si>
    <t>Badertscher Stefan</t>
  </si>
  <si>
    <t>Binggeli Daniel</t>
  </si>
  <si>
    <t>Badertscher Jürg</t>
  </si>
  <si>
    <t>Neuenschwander Marc</t>
  </si>
  <si>
    <t>Hettiswil</t>
  </si>
  <si>
    <t>Wüthrich Ueli</t>
  </si>
  <si>
    <t>Zwicker Rolf</t>
  </si>
  <si>
    <t>Mathys Christoph</t>
  </si>
  <si>
    <t>Huttwil</t>
  </si>
  <si>
    <t>Tanner Sandro</t>
  </si>
  <si>
    <t>Berger Sacha</t>
  </si>
  <si>
    <t>OL</t>
  </si>
  <si>
    <t>Steffisburg</t>
  </si>
  <si>
    <t>Dänzer Reto</t>
  </si>
  <si>
    <t>Weissenbach</t>
  </si>
  <si>
    <t>Koller Marco</t>
  </si>
  <si>
    <t>Oberried</t>
  </si>
  <si>
    <t>Liebi Martin</t>
  </si>
  <si>
    <t>Zweisimmen</t>
  </si>
  <si>
    <t>Mösching Thomas</t>
  </si>
  <si>
    <t>Spiez</t>
  </si>
  <si>
    <t>Ryter Christian</t>
  </si>
  <si>
    <t>Saanen</t>
  </si>
  <si>
    <t>Wyss Peter</t>
  </si>
  <si>
    <t>Goldswil</t>
  </si>
  <si>
    <t>Reichenbach Daniel</t>
  </si>
  <si>
    <t>Feutersoey</t>
  </si>
  <si>
    <t>Wenger Pia</t>
  </si>
  <si>
    <t>Thun</t>
  </si>
  <si>
    <t>Wohnort</t>
  </si>
  <si>
    <t>Einzelwettkampf</t>
  </si>
  <si>
    <t>Beteiligung</t>
  </si>
  <si>
    <t>Teilnehmer</t>
  </si>
  <si>
    <t>Auszeichnungen</t>
  </si>
  <si>
    <t>Kranzkarten</t>
  </si>
  <si>
    <t>Ohne Auszeichnung</t>
  </si>
  <si>
    <t>500 Punkte</t>
  </si>
  <si>
    <t>1500 Punkte</t>
  </si>
  <si>
    <t>2500 Punkte</t>
  </si>
  <si>
    <t>neu</t>
  </si>
  <si>
    <t>alt</t>
  </si>
  <si>
    <t>Beyeler Daniel</t>
  </si>
  <si>
    <t>Burgistein</t>
  </si>
  <si>
    <t>Carrera Jean-Michel</t>
  </si>
  <si>
    <t>Brügg</t>
  </si>
  <si>
    <t>Grünig Michael</t>
  </si>
  <si>
    <t>Mischler Jasmin</t>
  </si>
  <si>
    <t>Mittelhäusern</t>
  </si>
  <si>
    <t>Mischler Jessica</t>
  </si>
  <si>
    <t>Stucki Albrecht</t>
  </si>
  <si>
    <t>Rüfenacht</t>
  </si>
  <si>
    <t>Studen</t>
  </si>
  <si>
    <t>Wehrli Jan</t>
  </si>
  <si>
    <t>Neuenegg</t>
  </si>
  <si>
    <t>Flückiger Urs</t>
  </si>
  <si>
    <t>Merzligen</t>
  </si>
  <si>
    <t>Gloor Daniela</t>
  </si>
  <si>
    <t>Worb</t>
  </si>
  <si>
    <t>Sieber Hugo</t>
  </si>
  <si>
    <t>Münsingen</t>
  </si>
  <si>
    <t>Widmer Martin</t>
  </si>
  <si>
    <t>Winkelmann Arnold</t>
  </si>
  <si>
    <t>Schenkel Thomas</t>
  </si>
  <si>
    <t>Zbinden Martin</t>
  </si>
  <si>
    <t>Milken</t>
  </si>
  <si>
    <t>Jakob Anton</t>
  </si>
  <si>
    <t>Benninger Paul</t>
  </si>
  <si>
    <t>Unterseen</t>
  </si>
  <si>
    <t>Berger Anton</t>
  </si>
  <si>
    <t>Linden</t>
  </si>
  <si>
    <t>Bühler Paul</t>
  </si>
  <si>
    <t>Dänzer Hermann</t>
  </si>
  <si>
    <t>Dossenbach Josef</t>
  </si>
  <si>
    <t>Matten</t>
  </si>
  <si>
    <t>Gabriel Walter</t>
  </si>
  <si>
    <t>Gander Fritz</t>
  </si>
  <si>
    <t>Gerber Rolf</t>
  </si>
  <si>
    <t>Kammer Markus</t>
  </si>
  <si>
    <t>Wimmis</t>
  </si>
  <si>
    <t>Müller Walter</t>
  </si>
  <si>
    <t>St. Stephan</t>
  </si>
  <si>
    <t>Roth Andreas</t>
  </si>
  <si>
    <t>Reichenbach</t>
  </si>
  <si>
    <t>Sarbach Erich</t>
  </si>
  <si>
    <t>Hondrich</t>
  </si>
  <si>
    <t>Ringoldswil</t>
  </si>
  <si>
    <t>Willener Peter</t>
  </si>
  <si>
    <t>Tschingel</t>
  </si>
  <si>
    <t>Wingeier Martin</t>
  </si>
  <si>
    <t>Zahler Ruedi</t>
  </si>
  <si>
    <t>Molitor Rico</t>
  </si>
  <si>
    <t>Wengen</t>
  </si>
  <si>
    <t>Zjörjen Hanspeter</t>
  </si>
  <si>
    <t>Blankenburg</t>
  </si>
  <si>
    <t>Boltigen</t>
  </si>
  <si>
    <t>Schmid Res</t>
  </si>
  <si>
    <t>Frutigen</t>
  </si>
  <si>
    <t>Leuenberger Adrian</t>
  </si>
  <si>
    <t>Juon Ignaz</t>
  </si>
  <si>
    <t>Utzenstorf</t>
  </si>
  <si>
    <t>Bohnenblust Walter</t>
  </si>
  <si>
    <t>Eggimann Lara</t>
  </si>
  <si>
    <t>Brand Tosca</t>
  </si>
  <si>
    <t>Tippenhauer Kevin</t>
  </si>
  <si>
    <t>Langenthal</t>
  </si>
  <si>
    <t>Annen Michael</t>
  </si>
  <si>
    <t>BJ</t>
  </si>
  <si>
    <t>Biel</t>
  </si>
  <si>
    <t>Tschanz Heinz</t>
  </si>
  <si>
    <t>Von Känel Jean-Pierre</t>
  </si>
  <si>
    <t>Moutier</t>
  </si>
  <si>
    <t>Lanz René</t>
  </si>
  <si>
    <t>Gerolfingen</t>
  </si>
  <si>
    <t>Diesse</t>
  </si>
  <si>
    <t>Dick Joachim</t>
  </si>
  <si>
    <t>Grossaffoltern</t>
  </si>
  <si>
    <t>Heimann Res</t>
  </si>
  <si>
    <t>Schmid Ueli</t>
  </si>
  <si>
    <t>Etter Andreas</t>
  </si>
  <si>
    <t>Kehrsatz</t>
  </si>
  <si>
    <t>TLG</t>
  </si>
  <si>
    <t>TST</t>
  </si>
  <si>
    <t>TKN</t>
  </si>
  <si>
    <t>Liegend</t>
  </si>
  <si>
    <t>Stehend</t>
  </si>
  <si>
    <t>Kniend</t>
  </si>
  <si>
    <t>Wittwer Matthias</t>
  </si>
  <si>
    <t>Walterswil</t>
  </si>
  <si>
    <t>Hasle-Rüegsau</t>
  </si>
  <si>
    <t>Loat Alexandra</t>
  </si>
  <si>
    <t>Bohnenblust Rolf</t>
  </si>
  <si>
    <t>Wanzwil</t>
  </si>
  <si>
    <t>Dennler Patrick</t>
  </si>
  <si>
    <t>Aarwangen</t>
  </si>
  <si>
    <t>Ambühl Nicole</t>
  </si>
  <si>
    <t>Gunten</t>
  </si>
  <si>
    <t>Winkler Andrea</t>
  </si>
  <si>
    <t>Blumenstein</t>
  </si>
  <si>
    <t>Schönried</t>
  </si>
  <si>
    <t>Martin Roland</t>
  </si>
  <si>
    <t>Blatter Beat</t>
  </si>
  <si>
    <t>Rohrbach Fritz</t>
  </si>
  <si>
    <t>Niedermuhlern</t>
  </si>
  <si>
    <t>Vorderegger Kevin</t>
  </si>
  <si>
    <t>Meier Simon</t>
  </si>
  <si>
    <t>Wiler b. Utzenstorf</t>
  </si>
  <si>
    <t>Eggimann Oliver</t>
  </si>
  <si>
    <t>Koller Roger</t>
  </si>
  <si>
    <t>Maurer Bruno</t>
  </si>
  <si>
    <t>Schattenhalb</t>
  </si>
  <si>
    <t>Berger Hansrudolf</t>
  </si>
  <si>
    <t>Riffenmatt</t>
  </si>
  <si>
    <t>Marti Christoph</t>
  </si>
  <si>
    <t>Bolligen</t>
  </si>
  <si>
    <t>Kipfer Rolf</t>
  </si>
  <si>
    <t>Ipsach</t>
  </si>
  <si>
    <t>Fiechter Fritz</t>
  </si>
  <si>
    <t>Corpataux Niklaus</t>
  </si>
  <si>
    <t>Thierachern</t>
  </si>
  <si>
    <t>Uhr oder KK</t>
  </si>
  <si>
    <t>Glocke oder KK</t>
  </si>
  <si>
    <t>Treichel oder KK</t>
  </si>
  <si>
    <t>Stucki Hansruedi</t>
  </si>
  <si>
    <t>Gaben für Gutpunkte</t>
  </si>
  <si>
    <t>Schmid Hans</t>
  </si>
  <si>
    <t>Pieterlen</t>
  </si>
  <si>
    <t>LIEGENDMEISTER</t>
  </si>
  <si>
    <t>STEHENDMEISTER</t>
  </si>
  <si>
    <t>KNIENDMEISTER</t>
  </si>
  <si>
    <t>BERNER MATCHMEISTER</t>
  </si>
  <si>
    <t>Schütze-Nr.</t>
  </si>
  <si>
    <t>Gutpunkte Verzeichnis BSSV</t>
  </si>
  <si>
    <t>A</t>
  </si>
  <si>
    <t>B</t>
  </si>
  <si>
    <t>Wasen i. E.</t>
  </si>
  <si>
    <t>Bärtschi Anita</t>
  </si>
  <si>
    <t>Herbligen</t>
  </si>
  <si>
    <t xml:space="preserve">Berchtold Jürg </t>
  </si>
  <si>
    <t>Bigler Gerhard</t>
  </si>
  <si>
    <t>Dotzigen</t>
  </si>
  <si>
    <t>Brand Carmen</t>
  </si>
  <si>
    <t>Buchmeier Edi</t>
  </si>
  <si>
    <t>Herzogenbuchsee</t>
  </si>
  <si>
    <t>Burri Michael</t>
  </si>
  <si>
    <t>C</t>
  </si>
  <si>
    <t>Carrel Jean-Francois</t>
  </si>
  <si>
    <t>D</t>
  </si>
  <si>
    <t>Derendinger Stefan</t>
  </si>
  <si>
    <t>Kaufdorf</t>
  </si>
  <si>
    <t xml:space="preserve">Matten </t>
  </si>
  <si>
    <t>E</t>
  </si>
  <si>
    <t>Eichenberger Toni</t>
  </si>
  <si>
    <t>F</t>
  </si>
  <si>
    <t>Flückiger Hans-Martin</t>
  </si>
  <si>
    <t>Kleindietwil</t>
  </si>
  <si>
    <t>Freiburghaus Markus</t>
  </si>
  <si>
    <t>Vorderfultigen</t>
  </si>
  <si>
    <t>G</t>
  </si>
  <si>
    <t>Grindelwald</t>
  </si>
  <si>
    <t>Gilgen Alain</t>
  </si>
  <si>
    <t>Goetschi Thomas</t>
  </si>
  <si>
    <t>Lützelflüh</t>
  </si>
  <si>
    <t>Grogg Roger</t>
  </si>
  <si>
    <t>H</t>
  </si>
  <si>
    <t>Häsler Ruedi</t>
  </si>
  <si>
    <t>Gattikon</t>
  </si>
  <si>
    <t>Häsler Willy</t>
  </si>
  <si>
    <t>Bönigen</t>
  </si>
  <si>
    <t>Heim Fritz</t>
  </si>
  <si>
    <t>Held Fritz</t>
  </si>
  <si>
    <t>Kirchberg</t>
  </si>
  <si>
    <t>Herren Daniel</t>
  </si>
  <si>
    <t>Hünibach</t>
  </si>
  <si>
    <t>Hess Ralph</t>
  </si>
  <si>
    <t>Burgdorf</t>
  </si>
  <si>
    <t>Hofer Andrea</t>
  </si>
  <si>
    <t>Bettenhausen</t>
  </si>
  <si>
    <t>Hofer Mischa</t>
  </si>
  <si>
    <t>Walkringen</t>
  </si>
  <si>
    <t>Huber Simon</t>
  </si>
  <si>
    <t>I</t>
  </si>
  <si>
    <t>Imhof Cédric</t>
  </si>
  <si>
    <t>Courtaman</t>
  </si>
  <si>
    <t>Iseli Hans</t>
  </si>
  <si>
    <t>J</t>
  </si>
  <si>
    <t>Langnau</t>
  </si>
  <si>
    <t>Jörg Andreas</t>
  </si>
  <si>
    <t>Juon Ian</t>
  </si>
  <si>
    <t>K</t>
  </si>
  <si>
    <t>Kägi Adrian</t>
  </si>
  <si>
    <t>Käser Benjamin</t>
  </si>
  <si>
    <t>Keiechenwil</t>
  </si>
  <si>
    <t>Keller Martina</t>
  </si>
  <si>
    <t>Oberdiessbach</t>
  </si>
  <si>
    <t>Kräuchi Martin</t>
  </si>
  <si>
    <t>Stettlen</t>
  </si>
  <si>
    <t>L</t>
  </si>
  <si>
    <t>Lehmann Fränzi</t>
  </si>
  <si>
    <t>Orpund</t>
  </si>
  <si>
    <t>Blausee</t>
  </si>
  <si>
    <t>Loretan Olivier</t>
  </si>
  <si>
    <t>Courtepin</t>
  </si>
  <si>
    <t>Loretan Pascal</t>
  </si>
  <si>
    <t>M</t>
  </si>
  <si>
    <t>Mathys Albert</t>
  </si>
  <si>
    <t>Täuffelen</t>
  </si>
  <si>
    <t>Maurer Fritz</t>
  </si>
  <si>
    <t>Maurer Marcel</t>
  </si>
  <si>
    <t>Saules</t>
  </si>
  <si>
    <t>Michel Thomas</t>
  </si>
  <si>
    <t>Moy Melanie</t>
  </si>
  <si>
    <t>Müller Andreas</t>
  </si>
  <si>
    <t>N</t>
  </si>
  <si>
    <t>O</t>
  </si>
  <si>
    <t>P</t>
  </si>
  <si>
    <t>Pfund Michael</t>
  </si>
  <si>
    <t>R</t>
  </si>
  <si>
    <t>Röthlisberger David</t>
  </si>
  <si>
    <t>Rhyn Daniel</t>
  </si>
  <si>
    <t>S</t>
  </si>
  <si>
    <t>Sägesser Karin</t>
  </si>
  <si>
    <t>Siegenthaler Urs</t>
  </si>
  <si>
    <t>Mörigen</t>
  </si>
  <si>
    <t>Sopowski Boris</t>
  </si>
  <si>
    <t>Aegerten</t>
  </si>
  <si>
    <t>SCH</t>
  </si>
  <si>
    <t>Schläfli Christoph</t>
  </si>
  <si>
    <t>Roggwil</t>
  </si>
  <si>
    <t>ST</t>
  </si>
  <si>
    <t>Stebler Hansjörg</t>
  </si>
  <si>
    <t>Kallnach</t>
  </si>
  <si>
    <t>Stebler Samuel</t>
  </si>
  <si>
    <t>Seewil</t>
  </si>
  <si>
    <t>Steinmann Martin</t>
  </si>
  <si>
    <t>Richigen</t>
  </si>
  <si>
    <t>Stucki Kurt</t>
  </si>
  <si>
    <t>Riggisberg</t>
  </si>
  <si>
    <t>T</t>
  </si>
  <si>
    <t>Thöni Markus</t>
  </si>
  <si>
    <t>Thuner Matthias</t>
  </si>
  <si>
    <t>Grosshöchstetten</t>
  </si>
  <si>
    <t>Tschan Fritz</t>
  </si>
  <si>
    <t>Merligen</t>
  </si>
  <si>
    <t>Tüscherz</t>
  </si>
  <si>
    <t>U</t>
  </si>
  <si>
    <t>V</t>
  </si>
  <si>
    <t>Von Arx Heinz</t>
  </si>
  <si>
    <t>Neuendorf</t>
  </si>
  <si>
    <t xml:space="preserve">Von Gunten Doris </t>
  </si>
  <si>
    <t>W</t>
  </si>
  <si>
    <t>Weber Beat</t>
  </si>
  <si>
    <t>Wenger Iris</t>
  </si>
  <si>
    <t>Widmer Marcel</t>
  </si>
  <si>
    <t>Willener Hans-Ruedi</t>
  </si>
  <si>
    <t>Windler Heinz</t>
  </si>
  <si>
    <t>Wittwer Anita</t>
  </si>
  <si>
    <t>X</t>
  </si>
  <si>
    <t>Y</t>
  </si>
  <si>
    <t>Z</t>
  </si>
  <si>
    <t>Zahnd René</t>
  </si>
  <si>
    <t>Zobrist Marcel</t>
  </si>
  <si>
    <t>Zuschläge 2002 ab Jahrgang 1947 und älter (Pro Jahr ein Resultatpunkt zur Gutpunkteberechnung)</t>
  </si>
  <si>
    <t>Zuschläge 2003 ab Jahrgang 1948 und älter (Pro Jahr ein Resultatpunkt zur Gutpunkteberechnung)</t>
  </si>
  <si>
    <t>Zuschläge 2004 ab Jahrgang 1949 und älter</t>
  </si>
  <si>
    <t>Zuschläge 2005 ab Jahrgang 1950 und älter</t>
  </si>
  <si>
    <t>Zuschläge 2006 ab Jahrgang 1951 und älter</t>
  </si>
  <si>
    <t>Zuschläge 2007 ab Jahrgang 1952 und älter</t>
  </si>
  <si>
    <t>Zuschläge 2008 ab Jahrgang 1953 und älter</t>
  </si>
  <si>
    <t>nächste Nummer :</t>
  </si>
  <si>
    <t>Monnerat Guillaume</t>
  </si>
  <si>
    <t>Zahler Martin</t>
  </si>
  <si>
    <t>Därstetten</t>
  </si>
  <si>
    <t>Aeschlimann Stefan</t>
  </si>
  <si>
    <t>Germann Isabelle</t>
  </si>
  <si>
    <t>Wabern</t>
  </si>
  <si>
    <t>Grünig Simon</t>
  </si>
  <si>
    <t>Jost Karin</t>
  </si>
  <si>
    <t>Gümmenen</t>
  </si>
  <si>
    <t>Von Wartburg Adrian</t>
  </si>
  <si>
    <t>Ueberstorf</t>
  </si>
  <si>
    <t>Heynen Michelle</t>
  </si>
  <si>
    <t>Bern</t>
  </si>
  <si>
    <t>Wisler Martin</t>
  </si>
  <si>
    <t>Grünen</t>
  </si>
  <si>
    <t>Bruni Marcel</t>
  </si>
  <si>
    <t>Amsoldingen</t>
  </si>
  <si>
    <t>Bruni Melanie</t>
  </si>
  <si>
    <t>Lenz Eveline</t>
  </si>
  <si>
    <t>Dennler Sandra</t>
  </si>
  <si>
    <t>Weiach</t>
  </si>
  <si>
    <t>Zollikofen</t>
  </si>
  <si>
    <t>Rüeggisberg</t>
  </si>
  <si>
    <t>Fuhrer Beat</t>
  </si>
  <si>
    <t>Lehmann Adrian</t>
  </si>
  <si>
    <t>Oberli Michael</t>
  </si>
  <si>
    <t>Zuschläge 2009 ab Jahrgang 1954 und älter</t>
  </si>
  <si>
    <t>Bieri Michael</t>
  </si>
  <si>
    <t>Weissenburg</t>
  </si>
  <si>
    <t>Rieder Marco</t>
  </si>
  <si>
    <t>Lenk</t>
  </si>
  <si>
    <t>Schwarz Marcial</t>
  </si>
  <si>
    <t>Blaser Lukas</t>
  </si>
  <si>
    <t>Uebeschi</t>
  </si>
  <si>
    <t>Klopfenstein Res</t>
  </si>
  <si>
    <t>Kandersteg</t>
  </si>
  <si>
    <t>Dennler René</t>
  </si>
  <si>
    <t>Wynigen</t>
  </si>
  <si>
    <t>Jost Stefan</t>
  </si>
  <si>
    <t>Füglister Fabienne</t>
  </si>
  <si>
    <t>Hofstetter Jasmin</t>
  </si>
  <si>
    <t>Solothurn</t>
  </si>
  <si>
    <t>Hiltbrunner Mario</t>
  </si>
  <si>
    <t>Müntschenmier</t>
  </si>
  <si>
    <t>Hofstetter Vanessa</t>
  </si>
  <si>
    <t>Zuschläge 2010 ab Jahrgang 1955 und älter</t>
  </si>
  <si>
    <t>Bärtschi Simon</t>
  </si>
  <si>
    <t>Oberwangen</t>
  </si>
  <si>
    <t>Huber Tanja</t>
  </si>
  <si>
    <t>Roth Lukas</t>
  </si>
  <si>
    <t>Rüedisbach</t>
  </si>
  <si>
    <t>Zahnd Christoph</t>
  </si>
  <si>
    <t>Zangger Dominique</t>
  </si>
  <si>
    <t>Trachsel Paul</t>
  </si>
  <si>
    <t>OKSV</t>
  </si>
  <si>
    <t>MSSV</t>
  </si>
  <si>
    <t>KK</t>
  </si>
  <si>
    <t>Trachsel Tanja</t>
  </si>
  <si>
    <t>Kaufmann Julian</t>
  </si>
  <si>
    <t>Burkhalter Robert</t>
  </si>
  <si>
    <t>Baumann Christoph</t>
  </si>
  <si>
    <t>Baumann Philippe</t>
  </si>
  <si>
    <t>Bigler Gabriela</t>
  </si>
  <si>
    <t>Boll</t>
  </si>
  <si>
    <t>Frauchiger Sabrina</t>
  </si>
  <si>
    <t>Sieber Roland</t>
  </si>
  <si>
    <t>Konolfingen</t>
  </si>
  <si>
    <t>Werren Markus</t>
  </si>
  <si>
    <t>Steiner Susann</t>
  </si>
  <si>
    <t>Müller Peter</t>
  </si>
  <si>
    <t>Wangenried</t>
  </si>
  <si>
    <t>Kaspar Florian</t>
  </si>
  <si>
    <t>Kandergrund</t>
  </si>
  <si>
    <t>Zuschläge 2011 ab Jahrgang 1956 und älter</t>
  </si>
  <si>
    <t>Zuschläge 2012 ab Jahrgang 1957 und älter</t>
  </si>
  <si>
    <t>Binggeli Natalie</t>
  </si>
  <si>
    <t>Bigenthal</t>
  </si>
  <si>
    <t>Wengi b. Frutigen</t>
  </si>
  <si>
    <t>Zahnd Raphael</t>
  </si>
  <si>
    <t>Gerber Stefan</t>
  </si>
  <si>
    <t>Buser Jasmin</t>
  </si>
  <si>
    <t>Eichelberger Adrian</t>
  </si>
  <si>
    <t>Madiswil</t>
  </si>
  <si>
    <t>Ammann Sandra</t>
  </si>
  <si>
    <t>Bartenbach Nina</t>
  </si>
  <si>
    <t>Rüschegg-Heubach</t>
  </si>
  <si>
    <t>Oberbalm</t>
  </si>
  <si>
    <t>Für den Final qualifizierte Schützen</t>
  </si>
  <si>
    <t>Zuschläge 2013 ab Jahrgang 1958 und älter</t>
  </si>
  <si>
    <t>Scharnachtal</t>
  </si>
  <si>
    <t>Jakob Marisa</t>
  </si>
  <si>
    <t>Rubigen</t>
  </si>
  <si>
    <t>Weber Ivo</t>
  </si>
  <si>
    <t>Weber Jan</t>
  </si>
  <si>
    <t>Steinhauer Ramona</t>
  </si>
  <si>
    <t>Hinterkappelen</t>
  </si>
  <si>
    <t>Romont</t>
  </si>
  <si>
    <t>Gasser Jennifer</t>
  </si>
  <si>
    <t>Lander Yannik</t>
  </si>
  <si>
    <t>Büren a.A.</t>
  </si>
  <si>
    <t>Zahnd Monika</t>
  </si>
  <si>
    <t>Cueni Benno</t>
  </si>
  <si>
    <t>Eriz</t>
  </si>
  <si>
    <t>Criblez Frédéric</t>
  </si>
  <si>
    <t>Saicourt</t>
  </si>
  <si>
    <t>Krebs Tobias</t>
  </si>
  <si>
    <t>Seeberg</t>
  </si>
  <si>
    <t>Fuhrer Reto</t>
  </si>
  <si>
    <t>Bieri Ramona</t>
  </si>
  <si>
    <t>Hollenweger Jan</t>
  </si>
  <si>
    <t>Kappel</t>
  </si>
  <si>
    <t>Zuschläge 2014 ab Jahrgang 1959 und älter</t>
  </si>
  <si>
    <t>Capuzzello Selina</t>
  </si>
  <si>
    <t>Flury Kristina</t>
  </si>
  <si>
    <t>Wangen a.A.</t>
  </si>
  <si>
    <t>Criblez Dave</t>
  </si>
  <si>
    <t>Aeschi SO</t>
  </si>
  <si>
    <t>Oberburg</t>
  </si>
  <si>
    <t>Subigen</t>
  </si>
  <si>
    <t>72. Kantonal-Matchtag des BSSV</t>
  </si>
  <si>
    <t>8. und 9. August 2015 Schwadernau</t>
  </si>
  <si>
    <t>8. und 9.  August 2015 Schwadernau</t>
  </si>
  <si>
    <t>Zuschläge 2015 ab Jahrgang 1960 und älter</t>
  </si>
  <si>
    <t>Carrel Romain</t>
  </si>
  <si>
    <t>Schneider Thomas</t>
  </si>
  <si>
    <t>Interlaken</t>
  </si>
  <si>
    <t>Schwarz Marcial, Zweisimmen</t>
  </si>
  <si>
    <t>Götschi Thomas, Galmiz</t>
  </si>
  <si>
    <t>Hofstetter Vanessa, Gümmenen</t>
  </si>
  <si>
    <t>9. August 2015 / 9 août 2015</t>
  </si>
  <si>
    <t>72. KANTONAL-MATCHTAG BSSV Gewehr 50m</t>
  </si>
  <si>
    <t>72e JOURNEE DE MATCH CANTONALE ABST carabine 50m</t>
  </si>
  <si>
    <t>Dreistellungsmatch / match trois positions</t>
  </si>
  <si>
    <t>FINAL/FINALE</t>
  </si>
  <si>
    <t>FP</t>
  </si>
  <si>
    <t>1. Serie</t>
  </si>
  <si>
    <t>2. Serie - Elimination</t>
  </si>
  <si>
    <t>SO</t>
  </si>
  <si>
    <t>© Armando Amrein</t>
  </si>
  <si>
    <t>Hauptsponsor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</si>
</sst>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0"/>
    <numFmt numFmtId="167" formatCode="ddd/\ dd/mmm/\ yyyy\ \ hh:mm"/>
  </numFmts>
  <fonts count="25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Tahoma"/>
      <family val="2"/>
    </font>
    <font>
      <sz val="16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7" fillId="0" borderId="0" xfId="0" applyFont="1" applyAlignment="1">
      <alignment horizontal="center"/>
    </xf>
    <xf numFmtId="165" fontId="1" fillId="0" borderId="0" xfId="0" applyNumberFormat="1" applyFont="1"/>
    <xf numFmtId="164" fontId="2" fillId="0" borderId="0" xfId="0" applyNumberFormat="1" applyFont="1"/>
    <xf numFmtId="0" fontId="4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164" fontId="11" fillId="0" borderId="0" xfId="0" applyNumberFormat="1" applyFont="1"/>
    <xf numFmtId="0" fontId="11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/>
    <xf numFmtId="1" fontId="12" fillId="0" borderId="1" xfId="0" applyNumberFormat="1" applyFont="1" applyFill="1" applyBorder="1"/>
    <xf numFmtId="1" fontId="0" fillId="0" borderId="1" xfId="0" applyNumberFormat="1" applyBorder="1"/>
    <xf numFmtId="0" fontId="0" fillId="0" borderId="0" xfId="0" applyBorder="1"/>
    <xf numFmtId="1" fontId="0" fillId="0" borderId="0" xfId="0" applyNumberFormat="1" applyFill="1"/>
    <xf numFmtId="1" fontId="12" fillId="0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12" fillId="0" borderId="1" xfId="0" applyFont="1" applyBorder="1"/>
    <xf numFmtId="1" fontId="0" fillId="0" borderId="2" xfId="0" applyNumberFormat="1" applyFill="1" applyBorder="1"/>
    <xf numFmtId="1" fontId="12" fillId="0" borderId="0" xfId="0" applyNumberFormat="1" applyFont="1" applyFill="1"/>
    <xf numFmtId="1" fontId="0" fillId="0" borderId="0" xfId="0" applyNumberFormat="1"/>
    <xf numFmtId="0" fontId="12" fillId="0" borderId="0" xfId="0" applyFont="1" applyAlignment="1">
      <alignment horizontal="center"/>
    </xf>
    <xf numFmtId="0" fontId="12" fillId="0" borderId="1" xfId="0" applyFont="1" applyFill="1" applyBorder="1"/>
    <xf numFmtId="1" fontId="12" fillId="0" borderId="1" xfId="0" applyNumberFormat="1" applyFont="1" applyBorder="1"/>
    <xf numFmtId="1" fontId="14" fillId="0" borderId="1" xfId="0" applyNumberFormat="1" applyFont="1" applyFill="1" applyBorder="1"/>
    <xf numFmtId="0" fontId="0" fillId="0" borderId="3" xfId="0" applyFill="1" applyBorder="1"/>
    <xf numFmtId="0" fontId="14" fillId="0" borderId="0" xfId="0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6" fillId="0" borderId="0" xfId="0" applyFont="1" applyFill="1" applyBorder="1"/>
    <xf numFmtId="0" fontId="13" fillId="0" borderId="0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11" fillId="0" borderId="0" xfId="0" applyFont="1" applyAlignment="1"/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>
      <alignment horizontal="center"/>
    </xf>
    <xf numFmtId="0" fontId="1" fillId="0" borderId="0" xfId="0" applyFont="1" applyFill="1" applyAlignment="1" applyProtection="1">
      <protection locked="0"/>
    </xf>
    <xf numFmtId="0" fontId="6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Protection="1"/>
    <xf numFmtId="0" fontId="11" fillId="0" borderId="0" xfId="0" applyFont="1" applyFill="1" applyProtection="1"/>
    <xf numFmtId="1" fontId="1" fillId="0" borderId="0" xfId="0" applyNumberFormat="1" applyFont="1" applyProtection="1">
      <protection locked="0"/>
    </xf>
    <xf numFmtId="1" fontId="9" fillId="0" borderId="0" xfId="0" applyNumberFormat="1" applyFont="1" applyAlignment="1">
      <alignment horizontal="center"/>
    </xf>
    <xf numFmtId="1" fontId="1" fillId="0" borderId="0" xfId="0" applyNumberFormat="1" applyFont="1"/>
    <xf numFmtId="0" fontId="12" fillId="0" borderId="0" xfId="0" applyFont="1"/>
    <xf numFmtId="0" fontId="1" fillId="0" borderId="0" xfId="0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1" fontId="2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9" fillId="0" borderId="0" xfId="0" applyFont="1" applyAlignment="1"/>
    <xf numFmtId="0" fontId="12" fillId="0" borderId="0" xfId="1"/>
    <xf numFmtId="0" fontId="13" fillId="0" borderId="0" xfId="1" applyFont="1"/>
    <xf numFmtId="0" fontId="3" fillId="0" borderId="0" xfId="1" applyFont="1"/>
    <xf numFmtId="0" fontId="20" fillId="0" borderId="0" xfId="1" applyFont="1" applyAlignment="1">
      <alignment horizontal="right"/>
    </xf>
    <xf numFmtId="0" fontId="21" fillId="0" borderId="0" xfId="1" applyFont="1"/>
    <xf numFmtId="0" fontId="13" fillId="0" borderId="0" xfId="1" applyFont="1" applyAlignment="1">
      <alignment horizontal="right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/>
    <xf numFmtId="0" fontId="12" fillId="0" borderId="0" xfId="1" applyAlignment="1">
      <alignment horizontal="center"/>
    </xf>
    <xf numFmtId="0" fontId="12" fillId="0" borderId="0" xfId="1" applyFont="1"/>
    <xf numFmtId="0" fontId="1" fillId="0" borderId="0" xfId="1" applyFont="1" applyAlignment="1">
      <alignment horizontal="left"/>
    </xf>
    <xf numFmtId="164" fontId="7" fillId="0" borderId="0" xfId="1" applyNumberFormat="1" applyFont="1"/>
    <xf numFmtId="164" fontId="7" fillId="0" borderId="0" xfId="1" applyNumberFormat="1" applyFont="1" applyProtection="1">
      <protection locked="0"/>
    </xf>
    <xf numFmtId="164" fontId="22" fillId="0" borderId="0" xfId="1" applyNumberFormat="1" applyFont="1" applyFill="1"/>
    <xf numFmtId="164" fontId="22" fillId="0" borderId="0" xfId="1" applyNumberFormat="1" applyFont="1"/>
    <xf numFmtId="164" fontId="12" fillId="0" borderId="0" xfId="1" applyNumberFormat="1"/>
    <xf numFmtId="0" fontId="12" fillId="0" borderId="0" xfId="1" applyProtection="1">
      <protection locked="0"/>
    </xf>
    <xf numFmtId="0" fontId="23" fillId="0" borderId="4" xfId="1" applyFont="1" applyBorder="1" applyAlignment="1">
      <alignment horizontal="left"/>
    </xf>
    <xf numFmtId="0" fontId="12" fillId="0" borderId="4" xfId="1" applyBorder="1" applyAlignment="1">
      <alignment horizontal="center"/>
    </xf>
    <xf numFmtId="0" fontId="12" fillId="0" borderId="4" xfId="1" applyBorder="1"/>
    <xf numFmtId="0" fontId="24" fillId="0" borderId="4" xfId="1" applyFont="1" applyBorder="1"/>
    <xf numFmtId="0" fontId="12" fillId="0" borderId="4" xfId="1" applyBorder="1" applyProtection="1">
      <protection locked="0"/>
    </xf>
    <xf numFmtId="0" fontId="12" fillId="0" borderId="4" xfId="1" applyBorder="1" applyAlignment="1">
      <alignment horizontal="right"/>
    </xf>
    <xf numFmtId="0" fontId="24" fillId="0" borderId="0" xfId="1" applyFont="1"/>
    <xf numFmtId="0" fontId="7" fillId="0" borderId="0" xfId="1" applyFont="1"/>
    <xf numFmtId="0" fontId="18" fillId="0" borderId="0" xfId="0" applyFont="1" applyAlignment="1"/>
    <xf numFmtId="0" fontId="1" fillId="0" borderId="0" xfId="0" applyFont="1" applyAlignment="1"/>
    <xf numFmtId="165" fontId="2" fillId="0" borderId="0" xfId="0" applyNumberFormat="1" applyFont="1"/>
    <xf numFmtId="167" fontId="13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2</xdr:col>
      <xdr:colOff>1123950</xdr:colOff>
      <xdr:row>3</xdr:row>
      <xdr:rowOff>152400</xdr:rowOff>
    </xdr:to>
    <xdr:pic>
      <xdr:nvPicPr>
        <xdr:cNvPr id="2" name="Picture 24" descr="Logo_rgb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1666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58</xdr:row>
      <xdr:rowOff>85725</xdr:rowOff>
    </xdr:from>
    <xdr:to>
      <xdr:col>7</xdr:col>
      <xdr:colOff>257175</xdr:colOff>
      <xdr:row>64</xdr:row>
      <xdr:rowOff>28575</xdr:rowOff>
    </xdr:to>
    <xdr:pic>
      <xdr:nvPicPr>
        <xdr:cNvPr id="3" name="Picture 27" descr="Blum_Waff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52725" y="10334625"/>
          <a:ext cx="15144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6</xdr:col>
      <xdr:colOff>171450</xdr:colOff>
      <xdr:row>5</xdr:row>
      <xdr:rowOff>27214</xdr:rowOff>
    </xdr:to>
    <xdr:pic>
      <xdr:nvPicPr>
        <xdr:cNvPr id="1025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0"/>
          <a:ext cx="2352675" cy="789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142875</xdr:rowOff>
    </xdr:from>
    <xdr:to>
      <xdr:col>2</xdr:col>
      <xdr:colOff>1209675</xdr:colOff>
      <xdr:row>3</xdr:row>
      <xdr:rowOff>73818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6" y="142875"/>
          <a:ext cx="1400174" cy="483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133350</xdr:rowOff>
    </xdr:from>
    <xdr:to>
      <xdr:col>1</xdr:col>
      <xdr:colOff>704851</xdr:colOff>
      <xdr:row>0</xdr:row>
      <xdr:rowOff>560841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33350"/>
          <a:ext cx="1238250" cy="427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st%20Nydegger.ErnstNydegger/AppData/Local/Microsoft/Windows/Temporary%20Internet%20Files/Content.Outlook/35A36DU0/Final%203%20Stellung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Rangliste"/>
    </sheetNames>
    <sheetDataSet>
      <sheetData sheetId="0">
        <row r="3">
          <cell r="L3" t="str">
            <v>Schwadernau</v>
          </cell>
        </row>
        <row r="4">
          <cell r="X4">
            <v>42225.458333333336</v>
          </cell>
        </row>
        <row r="7">
          <cell r="C7" t="str">
            <v>Hofstetter Vanessa</v>
          </cell>
          <cell r="D7">
            <v>151.69999999999999</v>
          </cell>
          <cell r="E7">
            <v>0</v>
          </cell>
          <cell r="F7">
            <v>0</v>
          </cell>
          <cell r="G7">
            <v>155.1</v>
          </cell>
          <cell r="H7">
            <v>0</v>
          </cell>
          <cell r="I7">
            <v>0</v>
          </cell>
          <cell r="J7">
            <v>101.9</v>
          </cell>
          <cell r="K7">
            <v>0</v>
          </cell>
          <cell r="L7">
            <v>9.8000000000000007</v>
          </cell>
          <cell r="M7">
            <v>0</v>
          </cell>
          <cell r="N7">
            <v>10.4</v>
          </cell>
          <cell r="O7">
            <v>0</v>
          </cell>
          <cell r="P7">
            <v>10.199999999999999</v>
          </cell>
          <cell r="Q7">
            <v>0</v>
          </cell>
          <cell r="R7">
            <v>10.199999999999999</v>
          </cell>
          <cell r="S7">
            <v>0</v>
          </cell>
          <cell r="T7">
            <v>10.6</v>
          </cell>
          <cell r="U7">
            <v>0</v>
          </cell>
          <cell r="V7">
            <v>0</v>
          </cell>
          <cell r="W7">
            <v>0</v>
          </cell>
          <cell r="AO7" t="str">
            <v>Gümmenen</v>
          </cell>
        </row>
        <row r="8">
          <cell r="C8" t="str">
            <v>Binggeli Natalie</v>
          </cell>
          <cell r="D8">
            <v>147.19999999999999</v>
          </cell>
          <cell r="E8">
            <v>0</v>
          </cell>
          <cell r="F8">
            <v>0</v>
          </cell>
          <cell r="G8">
            <v>153.1</v>
          </cell>
          <cell r="H8">
            <v>0</v>
          </cell>
          <cell r="I8">
            <v>0</v>
          </cell>
          <cell r="J8">
            <v>98.1</v>
          </cell>
          <cell r="K8">
            <v>0</v>
          </cell>
          <cell r="L8">
            <v>9.1</v>
          </cell>
          <cell r="M8">
            <v>0</v>
          </cell>
          <cell r="N8">
            <v>10.7</v>
          </cell>
          <cell r="O8">
            <v>0</v>
          </cell>
          <cell r="P8">
            <v>9.3000000000000007</v>
          </cell>
          <cell r="Q8">
            <v>0</v>
          </cell>
          <cell r="R8">
            <v>10.1</v>
          </cell>
          <cell r="S8">
            <v>0</v>
          </cell>
          <cell r="T8">
            <v>9.6</v>
          </cell>
          <cell r="U8">
            <v>0</v>
          </cell>
          <cell r="V8">
            <v>0</v>
          </cell>
          <cell r="W8">
            <v>0</v>
          </cell>
          <cell r="AO8" t="str">
            <v>Burgdorf</v>
          </cell>
        </row>
        <row r="9">
          <cell r="C9" t="str">
            <v>Zahnd Monika</v>
          </cell>
          <cell r="D9">
            <v>151.1</v>
          </cell>
          <cell r="E9">
            <v>0</v>
          </cell>
          <cell r="F9">
            <v>0</v>
          </cell>
          <cell r="G9">
            <v>152.9</v>
          </cell>
          <cell r="H9">
            <v>0</v>
          </cell>
          <cell r="I9">
            <v>0</v>
          </cell>
          <cell r="J9">
            <v>92.8</v>
          </cell>
          <cell r="K9">
            <v>0</v>
          </cell>
          <cell r="L9">
            <v>10.199999999999999</v>
          </cell>
          <cell r="M9">
            <v>0</v>
          </cell>
          <cell r="N9">
            <v>9</v>
          </cell>
          <cell r="O9">
            <v>0</v>
          </cell>
          <cell r="P9">
            <v>9</v>
          </cell>
          <cell r="Q9">
            <v>0</v>
          </cell>
          <cell r="R9">
            <v>8.8000000000000007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AO9" t="str">
            <v>Kandergrund</v>
          </cell>
        </row>
        <row r="10">
          <cell r="C10" t="str">
            <v>Eichelberger Adrian</v>
          </cell>
          <cell r="D10">
            <v>144.80000000000001</v>
          </cell>
          <cell r="E10">
            <v>0</v>
          </cell>
          <cell r="F10">
            <v>0</v>
          </cell>
          <cell r="G10">
            <v>154.80000000000001</v>
          </cell>
          <cell r="H10">
            <v>0</v>
          </cell>
          <cell r="I10">
            <v>0</v>
          </cell>
          <cell r="J10">
            <v>95.1</v>
          </cell>
          <cell r="K10">
            <v>0</v>
          </cell>
          <cell r="L10">
            <v>9.8000000000000007</v>
          </cell>
          <cell r="M10">
            <v>0</v>
          </cell>
          <cell r="N10">
            <v>10.5</v>
          </cell>
          <cell r="O10">
            <v>0</v>
          </cell>
          <cell r="P10">
            <v>7.9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AO10" t="str">
            <v>Madiswil</v>
          </cell>
        </row>
        <row r="11">
          <cell r="C11" t="str">
            <v>Eggimann Lara</v>
          </cell>
          <cell r="D11">
            <v>146.69999999999999</v>
          </cell>
          <cell r="E11">
            <v>0</v>
          </cell>
          <cell r="F11">
            <v>0</v>
          </cell>
          <cell r="G11">
            <v>153.30000000000001</v>
          </cell>
          <cell r="H11">
            <v>0</v>
          </cell>
          <cell r="I11">
            <v>0</v>
          </cell>
          <cell r="J11">
            <v>96</v>
          </cell>
          <cell r="K11">
            <v>0</v>
          </cell>
          <cell r="L11">
            <v>7.8</v>
          </cell>
          <cell r="M11">
            <v>0</v>
          </cell>
          <cell r="N11">
            <v>9.6999999999999993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O11" t="str">
            <v>Spiez</v>
          </cell>
        </row>
        <row r="12">
          <cell r="C12" t="str">
            <v>Koller Marco</v>
          </cell>
          <cell r="D12">
            <v>146.1</v>
          </cell>
          <cell r="E12">
            <v>0</v>
          </cell>
          <cell r="F12">
            <v>0</v>
          </cell>
          <cell r="G12">
            <v>153.80000000000001</v>
          </cell>
          <cell r="H12">
            <v>0</v>
          </cell>
          <cell r="I12">
            <v>0</v>
          </cell>
          <cell r="J12">
            <v>92</v>
          </cell>
          <cell r="K12">
            <v>0</v>
          </cell>
          <cell r="L12">
            <v>10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O12" t="str">
            <v>Steffisburg</v>
          </cell>
        </row>
        <row r="13">
          <cell r="C13" t="str">
            <v>Binggeli Daniel</v>
          </cell>
          <cell r="D13">
            <v>145.6</v>
          </cell>
          <cell r="E13">
            <v>0</v>
          </cell>
          <cell r="F13">
            <v>0</v>
          </cell>
          <cell r="G13">
            <v>148.80000000000001</v>
          </cell>
          <cell r="H13">
            <v>0</v>
          </cell>
          <cell r="I13">
            <v>0</v>
          </cell>
          <cell r="J13">
            <v>88.6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O13" t="str">
            <v>Burgdorf</v>
          </cell>
        </row>
        <row r="14">
          <cell r="C14" t="str">
            <v>Annen Michael</v>
          </cell>
          <cell r="D14">
            <v>139.69999999999999</v>
          </cell>
          <cell r="E14">
            <v>0</v>
          </cell>
          <cell r="F14">
            <v>0</v>
          </cell>
          <cell r="G14">
            <v>153.19999999999999</v>
          </cell>
          <cell r="H14">
            <v>0</v>
          </cell>
          <cell r="I14">
            <v>0</v>
          </cell>
          <cell r="J14">
            <v>88.6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O14" t="str">
            <v>Zweisimmen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21"/>
  </sheetPr>
  <dimension ref="A2:O62"/>
  <sheetViews>
    <sheetView showGridLines="0" showZeros="0" tabSelected="1" topLeftCell="B1" workbookViewId="0">
      <selection activeCell="Q22" sqref="Q22"/>
    </sheetView>
  </sheetViews>
  <sheetFormatPr baseColWidth="10" defaultRowHeight="12.75" x14ac:dyDescent="0.2"/>
  <cols>
    <col min="1" max="1" width="4.85546875" style="113" customWidth="1"/>
    <col min="2" max="2" width="3.5703125" style="113" customWidth="1"/>
    <col min="3" max="3" width="18.140625" style="113" customWidth="1"/>
    <col min="4" max="4" width="13.85546875" style="113" customWidth="1"/>
    <col min="5" max="13" width="6.5703125" style="113" customWidth="1"/>
    <col min="14" max="14" width="7" style="113" customWidth="1"/>
    <col min="15" max="15" width="5.7109375" style="113" customWidth="1"/>
    <col min="16" max="220" width="11.42578125" style="113"/>
    <col min="221" max="221" width="4.85546875" style="113" customWidth="1"/>
    <col min="222" max="222" width="3.5703125" style="113" customWidth="1"/>
    <col min="223" max="223" width="18.140625" style="113" customWidth="1"/>
    <col min="224" max="224" width="13.85546875" style="113" customWidth="1"/>
    <col min="225" max="233" width="6.5703125" style="113" customWidth="1"/>
    <col min="234" max="234" width="7" style="113" customWidth="1"/>
    <col min="235" max="235" width="5.7109375" style="113" customWidth="1"/>
    <col min="236" max="236" width="6.5703125" style="113" customWidth="1"/>
    <col min="237" max="476" width="11.42578125" style="113"/>
    <col min="477" max="477" width="4.85546875" style="113" customWidth="1"/>
    <col min="478" max="478" width="3.5703125" style="113" customWidth="1"/>
    <col min="479" max="479" width="18.140625" style="113" customWidth="1"/>
    <col min="480" max="480" width="13.85546875" style="113" customWidth="1"/>
    <col min="481" max="489" width="6.5703125" style="113" customWidth="1"/>
    <col min="490" max="490" width="7" style="113" customWidth="1"/>
    <col min="491" max="491" width="5.7109375" style="113" customWidth="1"/>
    <col min="492" max="492" width="6.5703125" style="113" customWidth="1"/>
    <col min="493" max="732" width="11.42578125" style="113"/>
    <col min="733" max="733" width="4.85546875" style="113" customWidth="1"/>
    <col min="734" max="734" width="3.5703125" style="113" customWidth="1"/>
    <col min="735" max="735" width="18.140625" style="113" customWidth="1"/>
    <col min="736" max="736" width="13.85546875" style="113" customWidth="1"/>
    <col min="737" max="745" width="6.5703125" style="113" customWidth="1"/>
    <col min="746" max="746" width="7" style="113" customWidth="1"/>
    <col min="747" max="747" width="5.7109375" style="113" customWidth="1"/>
    <col min="748" max="748" width="6.5703125" style="113" customWidth="1"/>
    <col min="749" max="988" width="11.42578125" style="113"/>
    <col min="989" max="989" width="4.85546875" style="113" customWidth="1"/>
    <col min="990" max="990" width="3.5703125" style="113" customWidth="1"/>
    <col min="991" max="991" width="18.140625" style="113" customWidth="1"/>
    <col min="992" max="992" width="13.85546875" style="113" customWidth="1"/>
    <col min="993" max="1001" width="6.5703125" style="113" customWidth="1"/>
    <col min="1002" max="1002" width="7" style="113" customWidth="1"/>
    <col min="1003" max="1003" width="5.7109375" style="113" customWidth="1"/>
    <col min="1004" max="1004" width="6.5703125" style="113" customWidth="1"/>
    <col min="1005" max="1244" width="11.42578125" style="113"/>
    <col min="1245" max="1245" width="4.85546875" style="113" customWidth="1"/>
    <col min="1246" max="1246" width="3.5703125" style="113" customWidth="1"/>
    <col min="1247" max="1247" width="18.140625" style="113" customWidth="1"/>
    <col min="1248" max="1248" width="13.85546875" style="113" customWidth="1"/>
    <col min="1249" max="1257" width="6.5703125" style="113" customWidth="1"/>
    <col min="1258" max="1258" width="7" style="113" customWidth="1"/>
    <col min="1259" max="1259" width="5.7109375" style="113" customWidth="1"/>
    <col min="1260" max="1260" width="6.5703125" style="113" customWidth="1"/>
    <col min="1261" max="1500" width="11.42578125" style="113"/>
    <col min="1501" max="1501" width="4.85546875" style="113" customWidth="1"/>
    <col min="1502" max="1502" width="3.5703125" style="113" customWidth="1"/>
    <col min="1503" max="1503" width="18.140625" style="113" customWidth="1"/>
    <col min="1504" max="1504" width="13.85546875" style="113" customWidth="1"/>
    <col min="1505" max="1513" width="6.5703125" style="113" customWidth="1"/>
    <col min="1514" max="1514" width="7" style="113" customWidth="1"/>
    <col min="1515" max="1515" width="5.7109375" style="113" customWidth="1"/>
    <col min="1516" max="1516" width="6.5703125" style="113" customWidth="1"/>
    <col min="1517" max="1756" width="11.42578125" style="113"/>
    <col min="1757" max="1757" width="4.85546875" style="113" customWidth="1"/>
    <col min="1758" max="1758" width="3.5703125" style="113" customWidth="1"/>
    <col min="1759" max="1759" width="18.140625" style="113" customWidth="1"/>
    <col min="1760" max="1760" width="13.85546875" style="113" customWidth="1"/>
    <col min="1761" max="1769" width="6.5703125" style="113" customWidth="1"/>
    <col min="1770" max="1770" width="7" style="113" customWidth="1"/>
    <col min="1771" max="1771" width="5.7109375" style="113" customWidth="1"/>
    <col min="1772" max="1772" width="6.5703125" style="113" customWidth="1"/>
    <col min="1773" max="2012" width="11.42578125" style="113"/>
    <col min="2013" max="2013" width="4.85546875" style="113" customWidth="1"/>
    <col min="2014" max="2014" width="3.5703125" style="113" customWidth="1"/>
    <col min="2015" max="2015" width="18.140625" style="113" customWidth="1"/>
    <col min="2016" max="2016" width="13.85546875" style="113" customWidth="1"/>
    <col min="2017" max="2025" width="6.5703125" style="113" customWidth="1"/>
    <col min="2026" max="2026" width="7" style="113" customWidth="1"/>
    <col min="2027" max="2027" width="5.7109375" style="113" customWidth="1"/>
    <col min="2028" max="2028" width="6.5703125" style="113" customWidth="1"/>
    <col min="2029" max="2268" width="11.42578125" style="113"/>
    <col min="2269" max="2269" width="4.85546875" style="113" customWidth="1"/>
    <col min="2270" max="2270" width="3.5703125" style="113" customWidth="1"/>
    <col min="2271" max="2271" width="18.140625" style="113" customWidth="1"/>
    <col min="2272" max="2272" width="13.85546875" style="113" customWidth="1"/>
    <col min="2273" max="2281" width="6.5703125" style="113" customWidth="1"/>
    <col min="2282" max="2282" width="7" style="113" customWidth="1"/>
    <col min="2283" max="2283" width="5.7109375" style="113" customWidth="1"/>
    <col min="2284" max="2284" width="6.5703125" style="113" customWidth="1"/>
    <col min="2285" max="2524" width="11.42578125" style="113"/>
    <col min="2525" max="2525" width="4.85546875" style="113" customWidth="1"/>
    <col min="2526" max="2526" width="3.5703125" style="113" customWidth="1"/>
    <col min="2527" max="2527" width="18.140625" style="113" customWidth="1"/>
    <col min="2528" max="2528" width="13.85546875" style="113" customWidth="1"/>
    <col min="2529" max="2537" width="6.5703125" style="113" customWidth="1"/>
    <col min="2538" max="2538" width="7" style="113" customWidth="1"/>
    <col min="2539" max="2539" width="5.7109375" style="113" customWidth="1"/>
    <col min="2540" max="2540" width="6.5703125" style="113" customWidth="1"/>
    <col min="2541" max="2780" width="11.42578125" style="113"/>
    <col min="2781" max="2781" width="4.85546875" style="113" customWidth="1"/>
    <col min="2782" max="2782" width="3.5703125" style="113" customWidth="1"/>
    <col min="2783" max="2783" width="18.140625" style="113" customWidth="1"/>
    <col min="2784" max="2784" width="13.85546875" style="113" customWidth="1"/>
    <col min="2785" max="2793" width="6.5703125" style="113" customWidth="1"/>
    <col min="2794" max="2794" width="7" style="113" customWidth="1"/>
    <col min="2795" max="2795" width="5.7109375" style="113" customWidth="1"/>
    <col min="2796" max="2796" width="6.5703125" style="113" customWidth="1"/>
    <col min="2797" max="3036" width="11.42578125" style="113"/>
    <col min="3037" max="3037" width="4.85546875" style="113" customWidth="1"/>
    <col min="3038" max="3038" width="3.5703125" style="113" customWidth="1"/>
    <col min="3039" max="3039" width="18.140625" style="113" customWidth="1"/>
    <col min="3040" max="3040" width="13.85546875" style="113" customWidth="1"/>
    <col min="3041" max="3049" width="6.5703125" style="113" customWidth="1"/>
    <col min="3050" max="3050" width="7" style="113" customWidth="1"/>
    <col min="3051" max="3051" width="5.7109375" style="113" customWidth="1"/>
    <col min="3052" max="3052" width="6.5703125" style="113" customWidth="1"/>
    <col min="3053" max="3292" width="11.42578125" style="113"/>
    <col min="3293" max="3293" width="4.85546875" style="113" customWidth="1"/>
    <col min="3294" max="3294" width="3.5703125" style="113" customWidth="1"/>
    <col min="3295" max="3295" width="18.140625" style="113" customWidth="1"/>
    <col min="3296" max="3296" width="13.85546875" style="113" customWidth="1"/>
    <col min="3297" max="3305" width="6.5703125" style="113" customWidth="1"/>
    <col min="3306" max="3306" width="7" style="113" customWidth="1"/>
    <col min="3307" max="3307" width="5.7109375" style="113" customWidth="1"/>
    <col min="3308" max="3308" width="6.5703125" style="113" customWidth="1"/>
    <col min="3309" max="3548" width="11.42578125" style="113"/>
    <col min="3549" max="3549" width="4.85546875" style="113" customWidth="1"/>
    <col min="3550" max="3550" width="3.5703125" style="113" customWidth="1"/>
    <col min="3551" max="3551" width="18.140625" style="113" customWidth="1"/>
    <col min="3552" max="3552" width="13.85546875" style="113" customWidth="1"/>
    <col min="3553" max="3561" width="6.5703125" style="113" customWidth="1"/>
    <col min="3562" max="3562" width="7" style="113" customWidth="1"/>
    <col min="3563" max="3563" width="5.7109375" style="113" customWidth="1"/>
    <col min="3564" max="3564" width="6.5703125" style="113" customWidth="1"/>
    <col min="3565" max="3804" width="11.42578125" style="113"/>
    <col min="3805" max="3805" width="4.85546875" style="113" customWidth="1"/>
    <col min="3806" max="3806" width="3.5703125" style="113" customWidth="1"/>
    <col min="3807" max="3807" width="18.140625" style="113" customWidth="1"/>
    <col min="3808" max="3808" width="13.85546875" style="113" customWidth="1"/>
    <col min="3809" max="3817" width="6.5703125" style="113" customWidth="1"/>
    <col min="3818" max="3818" width="7" style="113" customWidth="1"/>
    <col min="3819" max="3819" width="5.7109375" style="113" customWidth="1"/>
    <col min="3820" max="3820" width="6.5703125" style="113" customWidth="1"/>
    <col min="3821" max="4060" width="11.42578125" style="113"/>
    <col min="4061" max="4061" width="4.85546875" style="113" customWidth="1"/>
    <col min="4062" max="4062" width="3.5703125" style="113" customWidth="1"/>
    <col min="4063" max="4063" width="18.140625" style="113" customWidth="1"/>
    <col min="4064" max="4064" width="13.85546875" style="113" customWidth="1"/>
    <col min="4065" max="4073" width="6.5703125" style="113" customWidth="1"/>
    <col min="4074" max="4074" width="7" style="113" customWidth="1"/>
    <col min="4075" max="4075" width="5.7109375" style="113" customWidth="1"/>
    <col min="4076" max="4076" width="6.5703125" style="113" customWidth="1"/>
    <col min="4077" max="4316" width="11.42578125" style="113"/>
    <col min="4317" max="4317" width="4.85546875" style="113" customWidth="1"/>
    <col min="4318" max="4318" width="3.5703125" style="113" customWidth="1"/>
    <col min="4319" max="4319" width="18.140625" style="113" customWidth="1"/>
    <col min="4320" max="4320" width="13.85546875" style="113" customWidth="1"/>
    <col min="4321" max="4329" width="6.5703125" style="113" customWidth="1"/>
    <col min="4330" max="4330" width="7" style="113" customWidth="1"/>
    <col min="4331" max="4331" width="5.7109375" style="113" customWidth="1"/>
    <col min="4332" max="4332" width="6.5703125" style="113" customWidth="1"/>
    <col min="4333" max="4572" width="11.42578125" style="113"/>
    <col min="4573" max="4573" width="4.85546875" style="113" customWidth="1"/>
    <col min="4574" max="4574" width="3.5703125" style="113" customWidth="1"/>
    <col min="4575" max="4575" width="18.140625" style="113" customWidth="1"/>
    <col min="4576" max="4576" width="13.85546875" style="113" customWidth="1"/>
    <col min="4577" max="4585" width="6.5703125" style="113" customWidth="1"/>
    <col min="4586" max="4586" width="7" style="113" customWidth="1"/>
    <col min="4587" max="4587" width="5.7109375" style="113" customWidth="1"/>
    <col min="4588" max="4588" width="6.5703125" style="113" customWidth="1"/>
    <col min="4589" max="4828" width="11.42578125" style="113"/>
    <col min="4829" max="4829" width="4.85546875" style="113" customWidth="1"/>
    <col min="4830" max="4830" width="3.5703125" style="113" customWidth="1"/>
    <col min="4831" max="4831" width="18.140625" style="113" customWidth="1"/>
    <col min="4832" max="4832" width="13.85546875" style="113" customWidth="1"/>
    <col min="4833" max="4841" width="6.5703125" style="113" customWidth="1"/>
    <col min="4842" max="4842" width="7" style="113" customWidth="1"/>
    <col min="4843" max="4843" width="5.7109375" style="113" customWidth="1"/>
    <col min="4844" max="4844" width="6.5703125" style="113" customWidth="1"/>
    <col min="4845" max="5084" width="11.42578125" style="113"/>
    <col min="5085" max="5085" width="4.85546875" style="113" customWidth="1"/>
    <col min="5086" max="5086" width="3.5703125" style="113" customWidth="1"/>
    <col min="5087" max="5087" width="18.140625" style="113" customWidth="1"/>
    <col min="5088" max="5088" width="13.85546875" style="113" customWidth="1"/>
    <col min="5089" max="5097" width="6.5703125" style="113" customWidth="1"/>
    <col min="5098" max="5098" width="7" style="113" customWidth="1"/>
    <col min="5099" max="5099" width="5.7109375" style="113" customWidth="1"/>
    <col min="5100" max="5100" width="6.5703125" style="113" customWidth="1"/>
    <col min="5101" max="5340" width="11.42578125" style="113"/>
    <col min="5341" max="5341" width="4.85546875" style="113" customWidth="1"/>
    <col min="5342" max="5342" width="3.5703125" style="113" customWidth="1"/>
    <col min="5343" max="5343" width="18.140625" style="113" customWidth="1"/>
    <col min="5344" max="5344" width="13.85546875" style="113" customWidth="1"/>
    <col min="5345" max="5353" width="6.5703125" style="113" customWidth="1"/>
    <col min="5354" max="5354" width="7" style="113" customWidth="1"/>
    <col min="5355" max="5355" width="5.7109375" style="113" customWidth="1"/>
    <col min="5356" max="5356" width="6.5703125" style="113" customWidth="1"/>
    <col min="5357" max="5596" width="11.42578125" style="113"/>
    <col min="5597" max="5597" width="4.85546875" style="113" customWidth="1"/>
    <col min="5598" max="5598" width="3.5703125" style="113" customWidth="1"/>
    <col min="5599" max="5599" width="18.140625" style="113" customWidth="1"/>
    <col min="5600" max="5600" width="13.85546875" style="113" customWidth="1"/>
    <col min="5601" max="5609" width="6.5703125" style="113" customWidth="1"/>
    <col min="5610" max="5610" width="7" style="113" customWidth="1"/>
    <col min="5611" max="5611" width="5.7109375" style="113" customWidth="1"/>
    <col min="5612" max="5612" width="6.5703125" style="113" customWidth="1"/>
    <col min="5613" max="5852" width="11.42578125" style="113"/>
    <col min="5853" max="5853" width="4.85546875" style="113" customWidth="1"/>
    <col min="5854" max="5854" width="3.5703125" style="113" customWidth="1"/>
    <col min="5855" max="5855" width="18.140625" style="113" customWidth="1"/>
    <col min="5856" max="5856" width="13.85546875" style="113" customWidth="1"/>
    <col min="5857" max="5865" width="6.5703125" style="113" customWidth="1"/>
    <col min="5866" max="5866" width="7" style="113" customWidth="1"/>
    <col min="5867" max="5867" width="5.7109375" style="113" customWidth="1"/>
    <col min="5868" max="5868" width="6.5703125" style="113" customWidth="1"/>
    <col min="5869" max="6108" width="11.42578125" style="113"/>
    <col min="6109" max="6109" width="4.85546875" style="113" customWidth="1"/>
    <col min="6110" max="6110" width="3.5703125" style="113" customWidth="1"/>
    <col min="6111" max="6111" width="18.140625" style="113" customWidth="1"/>
    <col min="6112" max="6112" width="13.85546875" style="113" customWidth="1"/>
    <col min="6113" max="6121" width="6.5703125" style="113" customWidth="1"/>
    <col min="6122" max="6122" width="7" style="113" customWidth="1"/>
    <col min="6123" max="6123" width="5.7109375" style="113" customWidth="1"/>
    <col min="6124" max="6124" width="6.5703125" style="113" customWidth="1"/>
    <col min="6125" max="6364" width="11.42578125" style="113"/>
    <col min="6365" max="6365" width="4.85546875" style="113" customWidth="1"/>
    <col min="6366" max="6366" width="3.5703125" style="113" customWidth="1"/>
    <col min="6367" max="6367" width="18.140625" style="113" customWidth="1"/>
    <col min="6368" max="6368" width="13.85546875" style="113" customWidth="1"/>
    <col min="6369" max="6377" width="6.5703125" style="113" customWidth="1"/>
    <col min="6378" max="6378" width="7" style="113" customWidth="1"/>
    <col min="6379" max="6379" width="5.7109375" style="113" customWidth="1"/>
    <col min="6380" max="6380" width="6.5703125" style="113" customWidth="1"/>
    <col min="6381" max="6620" width="11.42578125" style="113"/>
    <col min="6621" max="6621" width="4.85546875" style="113" customWidth="1"/>
    <col min="6622" max="6622" width="3.5703125" style="113" customWidth="1"/>
    <col min="6623" max="6623" width="18.140625" style="113" customWidth="1"/>
    <col min="6624" max="6624" width="13.85546875" style="113" customWidth="1"/>
    <col min="6625" max="6633" width="6.5703125" style="113" customWidth="1"/>
    <col min="6634" max="6634" width="7" style="113" customWidth="1"/>
    <col min="6635" max="6635" width="5.7109375" style="113" customWidth="1"/>
    <col min="6636" max="6636" width="6.5703125" style="113" customWidth="1"/>
    <col min="6637" max="6876" width="11.42578125" style="113"/>
    <col min="6877" max="6877" width="4.85546875" style="113" customWidth="1"/>
    <col min="6878" max="6878" width="3.5703125" style="113" customWidth="1"/>
    <col min="6879" max="6879" width="18.140625" style="113" customWidth="1"/>
    <col min="6880" max="6880" width="13.85546875" style="113" customWidth="1"/>
    <col min="6881" max="6889" width="6.5703125" style="113" customWidth="1"/>
    <col min="6890" max="6890" width="7" style="113" customWidth="1"/>
    <col min="6891" max="6891" width="5.7109375" style="113" customWidth="1"/>
    <col min="6892" max="6892" width="6.5703125" style="113" customWidth="1"/>
    <col min="6893" max="7132" width="11.42578125" style="113"/>
    <col min="7133" max="7133" width="4.85546875" style="113" customWidth="1"/>
    <col min="7134" max="7134" width="3.5703125" style="113" customWidth="1"/>
    <col min="7135" max="7135" width="18.140625" style="113" customWidth="1"/>
    <col min="7136" max="7136" width="13.85546875" style="113" customWidth="1"/>
    <col min="7137" max="7145" width="6.5703125" style="113" customWidth="1"/>
    <col min="7146" max="7146" width="7" style="113" customWidth="1"/>
    <col min="7147" max="7147" width="5.7109375" style="113" customWidth="1"/>
    <col min="7148" max="7148" width="6.5703125" style="113" customWidth="1"/>
    <col min="7149" max="7388" width="11.42578125" style="113"/>
    <col min="7389" max="7389" width="4.85546875" style="113" customWidth="1"/>
    <col min="7390" max="7390" width="3.5703125" style="113" customWidth="1"/>
    <col min="7391" max="7391" width="18.140625" style="113" customWidth="1"/>
    <col min="7392" max="7392" width="13.85546875" style="113" customWidth="1"/>
    <col min="7393" max="7401" width="6.5703125" style="113" customWidth="1"/>
    <col min="7402" max="7402" width="7" style="113" customWidth="1"/>
    <col min="7403" max="7403" width="5.7109375" style="113" customWidth="1"/>
    <col min="7404" max="7404" width="6.5703125" style="113" customWidth="1"/>
    <col min="7405" max="7644" width="11.42578125" style="113"/>
    <col min="7645" max="7645" width="4.85546875" style="113" customWidth="1"/>
    <col min="7646" max="7646" width="3.5703125" style="113" customWidth="1"/>
    <col min="7647" max="7647" width="18.140625" style="113" customWidth="1"/>
    <col min="7648" max="7648" width="13.85546875" style="113" customWidth="1"/>
    <col min="7649" max="7657" width="6.5703125" style="113" customWidth="1"/>
    <col min="7658" max="7658" width="7" style="113" customWidth="1"/>
    <col min="7659" max="7659" width="5.7109375" style="113" customWidth="1"/>
    <col min="7660" max="7660" width="6.5703125" style="113" customWidth="1"/>
    <col min="7661" max="7900" width="11.42578125" style="113"/>
    <col min="7901" max="7901" width="4.85546875" style="113" customWidth="1"/>
    <col min="7902" max="7902" width="3.5703125" style="113" customWidth="1"/>
    <col min="7903" max="7903" width="18.140625" style="113" customWidth="1"/>
    <col min="7904" max="7904" width="13.85546875" style="113" customWidth="1"/>
    <col min="7905" max="7913" width="6.5703125" style="113" customWidth="1"/>
    <col min="7914" max="7914" width="7" style="113" customWidth="1"/>
    <col min="7915" max="7915" width="5.7109375" style="113" customWidth="1"/>
    <col min="7916" max="7916" width="6.5703125" style="113" customWidth="1"/>
    <col min="7917" max="8156" width="11.42578125" style="113"/>
    <col min="8157" max="8157" width="4.85546875" style="113" customWidth="1"/>
    <col min="8158" max="8158" width="3.5703125" style="113" customWidth="1"/>
    <col min="8159" max="8159" width="18.140625" style="113" customWidth="1"/>
    <col min="8160" max="8160" width="13.85546875" style="113" customWidth="1"/>
    <col min="8161" max="8169" width="6.5703125" style="113" customWidth="1"/>
    <col min="8170" max="8170" width="7" style="113" customWidth="1"/>
    <col min="8171" max="8171" width="5.7109375" style="113" customWidth="1"/>
    <col min="8172" max="8172" width="6.5703125" style="113" customWidth="1"/>
    <col min="8173" max="8412" width="11.42578125" style="113"/>
    <col min="8413" max="8413" width="4.85546875" style="113" customWidth="1"/>
    <col min="8414" max="8414" width="3.5703125" style="113" customWidth="1"/>
    <col min="8415" max="8415" width="18.140625" style="113" customWidth="1"/>
    <col min="8416" max="8416" width="13.85546875" style="113" customWidth="1"/>
    <col min="8417" max="8425" width="6.5703125" style="113" customWidth="1"/>
    <col min="8426" max="8426" width="7" style="113" customWidth="1"/>
    <col min="8427" max="8427" width="5.7109375" style="113" customWidth="1"/>
    <col min="8428" max="8428" width="6.5703125" style="113" customWidth="1"/>
    <col min="8429" max="8668" width="11.42578125" style="113"/>
    <col min="8669" max="8669" width="4.85546875" style="113" customWidth="1"/>
    <col min="8670" max="8670" width="3.5703125" style="113" customWidth="1"/>
    <col min="8671" max="8671" width="18.140625" style="113" customWidth="1"/>
    <col min="8672" max="8672" width="13.85546875" style="113" customWidth="1"/>
    <col min="8673" max="8681" width="6.5703125" style="113" customWidth="1"/>
    <col min="8682" max="8682" width="7" style="113" customWidth="1"/>
    <col min="8683" max="8683" width="5.7109375" style="113" customWidth="1"/>
    <col min="8684" max="8684" width="6.5703125" style="113" customWidth="1"/>
    <col min="8685" max="8924" width="11.42578125" style="113"/>
    <col min="8925" max="8925" width="4.85546875" style="113" customWidth="1"/>
    <col min="8926" max="8926" width="3.5703125" style="113" customWidth="1"/>
    <col min="8927" max="8927" width="18.140625" style="113" customWidth="1"/>
    <col min="8928" max="8928" width="13.85546875" style="113" customWidth="1"/>
    <col min="8929" max="8937" width="6.5703125" style="113" customWidth="1"/>
    <col min="8938" max="8938" width="7" style="113" customWidth="1"/>
    <col min="8939" max="8939" width="5.7109375" style="113" customWidth="1"/>
    <col min="8940" max="8940" width="6.5703125" style="113" customWidth="1"/>
    <col min="8941" max="9180" width="11.42578125" style="113"/>
    <col min="9181" max="9181" width="4.85546875" style="113" customWidth="1"/>
    <col min="9182" max="9182" width="3.5703125" style="113" customWidth="1"/>
    <col min="9183" max="9183" width="18.140625" style="113" customWidth="1"/>
    <col min="9184" max="9184" width="13.85546875" style="113" customWidth="1"/>
    <col min="9185" max="9193" width="6.5703125" style="113" customWidth="1"/>
    <col min="9194" max="9194" width="7" style="113" customWidth="1"/>
    <col min="9195" max="9195" width="5.7109375" style="113" customWidth="1"/>
    <col min="9196" max="9196" width="6.5703125" style="113" customWidth="1"/>
    <col min="9197" max="9436" width="11.42578125" style="113"/>
    <col min="9437" max="9437" width="4.85546875" style="113" customWidth="1"/>
    <col min="9438" max="9438" width="3.5703125" style="113" customWidth="1"/>
    <col min="9439" max="9439" width="18.140625" style="113" customWidth="1"/>
    <col min="9440" max="9440" width="13.85546875" style="113" customWidth="1"/>
    <col min="9441" max="9449" width="6.5703125" style="113" customWidth="1"/>
    <col min="9450" max="9450" width="7" style="113" customWidth="1"/>
    <col min="9451" max="9451" width="5.7109375" style="113" customWidth="1"/>
    <col min="9452" max="9452" width="6.5703125" style="113" customWidth="1"/>
    <col min="9453" max="9692" width="11.42578125" style="113"/>
    <col min="9693" max="9693" width="4.85546875" style="113" customWidth="1"/>
    <col min="9694" max="9694" width="3.5703125" style="113" customWidth="1"/>
    <col min="9695" max="9695" width="18.140625" style="113" customWidth="1"/>
    <col min="9696" max="9696" width="13.85546875" style="113" customWidth="1"/>
    <col min="9697" max="9705" width="6.5703125" style="113" customWidth="1"/>
    <col min="9706" max="9706" width="7" style="113" customWidth="1"/>
    <col min="9707" max="9707" width="5.7109375" style="113" customWidth="1"/>
    <col min="9708" max="9708" width="6.5703125" style="113" customWidth="1"/>
    <col min="9709" max="9948" width="11.42578125" style="113"/>
    <col min="9949" max="9949" width="4.85546875" style="113" customWidth="1"/>
    <col min="9950" max="9950" width="3.5703125" style="113" customWidth="1"/>
    <col min="9951" max="9951" width="18.140625" style="113" customWidth="1"/>
    <col min="9952" max="9952" width="13.85546875" style="113" customWidth="1"/>
    <col min="9953" max="9961" width="6.5703125" style="113" customWidth="1"/>
    <col min="9962" max="9962" width="7" style="113" customWidth="1"/>
    <col min="9963" max="9963" width="5.7109375" style="113" customWidth="1"/>
    <col min="9964" max="9964" width="6.5703125" style="113" customWidth="1"/>
    <col min="9965" max="10204" width="11.42578125" style="113"/>
    <col min="10205" max="10205" width="4.85546875" style="113" customWidth="1"/>
    <col min="10206" max="10206" width="3.5703125" style="113" customWidth="1"/>
    <col min="10207" max="10207" width="18.140625" style="113" customWidth="1"/>
    <col min="10208" max="10208" width="13.85546875" style="113" customWidth="1"/>
    <col min="10209" max="10217" width="6.5703125" style="113" customWidth="1"/>
    <col min="10218" max="10218" width="7" style="113" customWidth="1"/>
    <col min="10219" max="10219" width="5.7109375" style="113" customWidth="1"/>
    <col min="10220" max="10220" width="6.5703125" style="113" customWidth="1"/>
    <col min="10221" max="10460" width="11.42578125" style="113"/>
    <col min="10461" max="10461" width="4.85546875" style="113" customWidth="1"/>
    <col min="10462" max="10462" width="3.5703125" style="113" customWidth="1"/>
    <col min="10463" max="10463" width="18.140625" style="113" customWidth="1"/>
    <col min="10464" max="10464" width="13.85546875" style="113" customWidth="1"/>
    <col min="10465" max="10473" width="6.5703125" style="113" customWidth="1"/>
    <col min="10474" max="10474" width="7" style="113" customWidth="1"/>
    <col min="10475" max="10475" width="5.7109375" style="113" customWidth="1"/>
    <col min="10476" max="10476" width="6.5703125" style="113" customWidth="1"/>
    <col min="10477" max="10716" width="11.42578125" style="113"/>
    <col min="10717" max="10717" width="4.85546875" style="113" customWidth="1"/>
    <col min="10718" max="10718" width="3.5703125" style="113" customWidth="1"/>
    <col min="10719" max="10719" width="18.140625" style="113" customWidth="1"/>
    <col min="10720" max="10720" width="13.85546875" style="113" customWidth="1"/>
    <col min="10721" max="10729" width="6.5703125" style="113" customWidth="1"/>
    <col min="10730" max="10730" width="7" style="113" customWidth="1"/>
    <col min="10731" max="10731" width="5.7109375" style="113" customWidth="1"/>
    <col min="10732" max="10732" width="6.5703125" style="113" customWidth="1"/>
    <col min="10733" max="10972" width="11.42578125" style="113"/>
    <col min="10973" max="10973" width="4.85546875" style="113" customWidth="1"/>
    <col min="10974" max="10974" width="3.5703125" style="113" customWidth="1"/>
    <col min="10975" max="10975" width="18.140625" style="113" customWidth="1"/>
    <col min="10976" max="10976" width="13.85546875" style="113" customWidth="1"/>
    <col min="10977" max="10985" width="6.5703125" style="113" customWidth="1"/>
    <col min="10986" max="10986" width="7" style="113" customWidth="1"/>
    <col min="10987" max="10987" width="5.7109375" style="113" customWidth="1"/>
    <col min="10988" max="10988" width="6.5703125" style="113" customWidth="1"/>
    <col min="10989" max="11228" width="11.42578125" style="113"/>
    <col min="11229" max="11229" width="4.85546875" style="113" customWidth="1"/>
    <col min="11230" max="11230" width="3.5703125" style="113" customWidth="1"/>
    <col min="11231" max="11231" width="18.140625" style="113" customWidth="1"/>
    <col min="11232" max="11232" width="13.85546875" style="113" customWidth="1"/>
    <col min="11233" max="11241" width="6.5703125" style="113" customWidth="1"/>
    <col min="11242" max="11242" width="7" style="113" customWidth="1"/>
    <col min="11243" max="11243" width="5.7109375" style="113" customWidth="1"/>
    <col min="11244" max="11244" width="6.5703125" style="113" customWidth="1"/>
    <col min="11245" max="11484" width="11.42578125" style="113"/>
    <col min="11485" max="11485" width="4.85546875" style="113" customWidth="1"/>
    <col min="11486" max="11486" width="3.5703125" style="113" customWidth="1"/>
    <col min="11487" max="11487" width="18.140625" style="113" customWidth="1"/>
    <col min="11488" max="11488" width="13.85546875" style="113" customWidth="1"/>
    <col min="11489" max="11497" width="6.5703125" style="113" customWidth="1"/>
    <col min="11498" max="11498" width="7" style="113" customWidth="1"/>
    <col min="11499" max="11499" width="5.7109375" style="113" customWidth="1"/>
    <col min="11500" max="11500" width="6.5703125" style="113" customWidth="1"/>
    <col min="11501" max="11740" width="11.42578125" style="113"/>
    <col min="11741" max="11741" width="4.85546875" style="113" customWidth="1"/>
    <col min="11742" max="11742" width="3.5703125" style="113" customWidth="1"/>
    <col min="11743" max="11743" width="18.140625" style="113" customWidth="1"/>
    <col min="11744" max="11744" width="13.85546875" style="113" customWidth="1"/>
    <col min="11745" max="11753" width="6.5703125" style="113" customWidth="1"/>
    <col min="11754" max="11754" width="7" style="113" customWidth="1"/>
    <col min="11755" max="11755" width="5.7109375" style="113" customWidth="1"/>
    <col min="11756" max="11756" width="6.5703125" style="113" customWidth="1"/>
    <col min="11757" max="11996" width="11.42578125" style="113"/>
    <col min="11997" max="11997" width="4.85546875" style="113" customWidth="1"/>
    <col min="11998" max="11998" width="3.5703125" style="113" customWidth="1"/>
    <col min="11999" max="11999" width="18.140625" style="113" customWidth="1"/>
    <col min="12000" max="12000" width="13.85546875" style="113" customWidth="1"/>
    <col min="12001" max="12009" width="6.5703125" style="113" customWidth="1"/>
    <col min="12010" max="12010" width="7" style="113" customWidth="1"/>
    <col min="12011" max="12011" width="5.7109375" style="113" customWidth="1"/>
    <col min="12012" max="12012" width="6.5703125" style="113" customWidth="1"/>
    <col min="12013" max="12252" width="11.42578125" style="113"/>
    <col min="12253" max="12253" width="4.85546875" style="113" customWidth="1"/>
    <col min="12254" max="12254" width="3.5703125" style="113" customWidth="1"/>
    <col min="12255" max="12255" width="18.140625" style="113" customWidth="1"/>
    <col min="12256" max="12256" width="13.85546875" style="113" customWidth="1"/>
    <col min="12257" max="12265" width="6.5703125" style="113" customWidth="1"/>
    <col min="12266" max="12266" width="7" style="113" customWidth="1"/>
    <col min="12267" max="12267" width="5.7109375" style="113" customWidth="1"/>
    <col min="12268" max="12268" width="6.5703125" style="113" customWidth="1"/>
    <col min="12269" max="12508" width="11.42578125" style="113"/>
    <col min="12509" max="12509" width="4.85546875" style="113" customWidth="1"/>
    <col min="12510" max="12510" width="3.5703125" style="113" customWidth="1"/>
    <col min="12511" max="12511" width="18.140625" style="113" customWidth="1"/>
    <col min="12512" max="12512" width="13.85546875" style="113" customWidth="1"/>
    <col min="12513" max="12521" width="6.5703125" style="113" customWidth="1"/>
    <col min="12522" max="12522" width="7" style="113" customWidth="1"/>
    <col min="12523" max="12523" width="5.7109375" style="113" customWidth="1"/>
    <col min="12524" max="12524" width="6.5703125" style="113" customWidth="1"/>
    <col min="12525" max="12764" width="11.42578125" style="113"/>
    <col min="12765" max="12765" width="4.85546875" style="113" customWidth="1"/>
    <col min="12766" max="12766" width="3.5703125" style="113" customWidth="1"/>
    <col min="12767" max="12767" width="18.140625" style="113" customWidth="1"/>
    <col min="12768" max="12768" width="13.85546875" style="113" customWidth="1"/>
    <col min="12769" max="12777" width="6.5703125" style="113" customWidth="1"/>
    <col min="12778" max="12778" width="7" style="113" customWidth="1"/>
    <col min="12779" max="12779" width="5.7109375" style="113" customWidth="1"/>
    <col min="12780" max="12780" width="6.5703125" style="113" customWidth="1"/>
    <col min="12781" max="13020" width="11.42578125" style="113"/>
    <col min="13021" max="13021" width="4.85546875" style="113" customWidth="1"/>
    <col min="13022" max="13022" width="3.5703125" style="113" customWidth="1"/>
    <col min="13023" max="13023" width="18.140625" style="113" customWidth="1"/>
    <col min="13024" max="13024" width="13.85546875" style="113" customWidth="1"/>
    <col min="13025" max="13033" width="6.5703125" style="113" customWidth="1"/>
    <col min="13034" max="13034" width="7" style="113" customWidth="1"/>
    <col min="13035" max="13035" width="5.7109375" style="113" customWidth="1"/>
    <col min="13036" max="13036" width="6.5703125" style="113" customWidth="1"/>
    <col min="13037" max="13276" width="11.42578125" style="113"/>
    <col min="13277" max="13277" width="4.85546875" style="113" customWidth="1"/>
    <col min="13278" max="13278" width="3.5703125" style="113" customWidth="1"/>
    <col min="13279" max="13279" width="18.140625" style="113" customWidth="1"/>
    <col min="13280" max="13280" width="13.85546875" style="113" customWidth="1"/>
    <col min="13281" max="13289" width="6.5703125" style="113" customWidth="1"/>
    <col min="13290" max="13290" width="7" style="113" customWidth="1"/>
    <col min="13291" max="13291" width="5.7109375" style="113" customWidth="1"/>
    <col min="13292" max="13292" width="6.5703125" style="113" customWidth="1"/>
    <col min="13293" max="13532" width="11.42578125" style="113"/>
    <col min="13533" max="13533" width="4.85546875" style="113" customWidth="1"/>
    <col min="13534" max="13534" width="3.5703125" style="113" customWidth="1"/>
    <col min="13535" max="13535" width="18.140625" style="113" customWidth="1"/>
    <col min="13536" max="13536" width="13.85546875" style="113" customWidth="1"/>
    <col min="13537" max="13545" width="6.5703125" style="113" customWidth="1"/>
    <col min="13546" max="13546" width="7" style="113" customWidth="1"/>
    <col min="13547" max="13547" width="5.7109375" style="113" customWidth="1"/>
    <col min="13548" max="13548" width="6.5703125" style="113" customWidth="1"/>
    <col min="13549" max="13788" width="11.42578125" style="113"/>
    <col min="13789" max="13789" width="4.85546875" style="113" customWidth="1"/>
    <col min="13790" max="13790" width="3.5703125" style="113" customWidth="1"/>
    <col min="13791" max="13791" width="18.140625" style="113" customWidth="1"/>
    <col min="13792" max="13792" width="13.85546875" style="113" customWidth="1"/>
    <col min="13793" max="13801" width="6.5703125" style="113" customWidth="1"/>
    <col min="13802" max="13802" width="7" style="113" customWidth="1"/>
    <col min="13803" max="13803" width="5.7109375" style="113" customWidth="1"/>
    <col min="13804" max="13804" width="6.5703125" style="113" customWidth="1"/>
    <col min="13805" max="14044" width="11.42578125" style="113"/>
    <col min="14045" max="14045" width="4.85546875" style="113" customWidth="1"/>
    <col min="14046" max="14046" width="3.5703125" style="113" customWidth="1"/>
    <col min="14047" max="14047" width="18.140625" style="113" customWidth="1"/>
    <col min="14048" max="14048" width="13.85546875" style="113" customWidth="1"/>
    <col min="14049" max="14057" width="6.5703125" style="113" customWidth="1"/>
    <col min="14058" max="14058" width="7" style="113" customWidth="1"/>
    <col min="14059" max="14059" width="5.7109375" style="113" customWidth="1"/>
    <col min="14060" max="14060" width="6.5703125" style="113" customWidth="1"/>
    <col min="14061" max="14300" width="11.42578125" style="113"/>
    <col min="14301" max="14301" width="4.85546875" style="113" customWidth="1"/>
    <col min="14302" max="14302" width="3.5703125" style="113" customWidth="1"/>
    <col min="14303" max="14303" width="18.140625" style="113" customWidth="1"/>
    <col min="14304" max="14304" width="13.85546875" style="113" customWidth="1"/>
    <col min="14305" max="14313" width="6.5703125" style="113" customWidth="1"/>
    <col min="14314" max="14314" width="7" style="113" customWidth="1"/>
    <col min="14315" max="14315" width="5.7109375" style="113" customWidth="1"/>
    <col min="14316" max="14316" width="6.5703125" style="113" customWidth="1"/>
    <col min="14317" max="14556" width="11.42578125" style="113"/>
    <col min="14557" max="14557" width="4.85546875" style="113" customWidth="1"/>
    <col min="14558" max="14558" width="3.5703125" style="113" customWidth="1"/>
    <col min="14559" max="14559" width="18.140625" style="113" customWidth="1"/>
    <col min="14560" max="14560" width="13.85546875" style="113" customWidth="1"/>
    <col min="14561" max="14569" width="6.5703125" style="113" customWidth="1"/>
    <col min="14570" max="14570" width="7" style="113" customWidth="1"/>
    <col min="14571" max="14571" width="5.7109375" style="113" customWidth="1"/>
    <col min="14572" max="14572" width="6.5703125" style="113" customWidth="1"/>
    <col min="14573" max="14812" width="11.42578125" style="113"/>
    <col min="14813" max="14813" width="4.85546875" style="113" customWidth="1"/>
    <col min="14814" max="14814" width="3.5703125" style="113" customWidth="1"/>
    <col min="14815" max="14815" width="18.140625" style="113" customWidth="1"/>
    <col min="14816" max="14816" width="13.85546875" style="113" customWidth="1"/>
    <col min="14817" max="14825" width="6.5703125" style="113" customWidth="1"/>
    <col min="14826" max="14826" width="7" style="113" customWidth="1"/>
    <col min="14827" max="14827" width="5.7109375" style="113" customWidth="1"/>
    <col min="14828" max="14828" width="6.5703125" style="113" customWidth="1"/>
    <col min="14829" max="15068" width="11.42578125" style="113"/>
    <col min="15069" max="15069" width="4.85546875" style="113" customWidth="1"/>
    <col min="15070" max="15070" width="3.5703125" style="113" customWidth="1"/>
    <col min="15071" max="15071" width="18.140625" style="113" customWidth="1"/>
    <col min="15072" max="15072" width="13.85546875" style="113" customWidth="1"/>
    <col min="15073" max="15081" width="6.5703125" style="113" customWidth="1"/>
    <col min="15082" max="15082" width="7" style="113" customWidth="1"/>
    <col min="15083" max="15083" width="5.7109375" style="113" customWidth="1"/>
    <col min="15084" max="15084" width="6.5703125" style="113" customWidth="1"/>
    <col min="15085" max="15324" width="11.42578125" style="113"/>
    <col min="15325" max="15325" width="4.85546875" style="113" customWidth="1"/>
    <col min="15326" max="15326" width="3.5703125" style="113" customWidth="1"/>
    <col min="15327" max="15327" width="18.140625" style="113" customWidth="1"/>
    <col min="15328" max="15328" width="13.85546875" style="113" customWidth="1"/>
    <col min="15329" max="15337" width="6.5703125" style="113" customWidth="1"/>
    <col min="15338" max="15338" width="7" style="113" customWidth="1"/>
    <col min="15339" max="15339" width="5.7109375" style="113" customWidth="1"/>
    <col min="15340" max="15340" width="6.5703125" style="113" customWidth="1"/>
    <col min="15341" max="15580" width="11.42578125" style="113"/>
    <col min="15581" max="15581" width="4.85546875" style="113" customWidth="1"/>
    <col min="15582" max="15582" width="3.5703125" style="113" customWidth="1"/>
    <col min="15583" max="15583" width="18.140625" style="113" customWidth="1"/>
    <col min="15584" max="15584" width="13.85546875" style="113" customWidth="1"/>
    <col min="15585" max="15593" width="6.5703125" style="113" customWidth="1"/>
    <col min="15594" max="15594" width="7" style="113" customWidth="1"/>
    <col min="15595" max="15595" width="5.7109375" style="113" customWidth="1"/>
    <col min="15596" max="15596" width="6.5703125" style="113" customWidth="1"/>
    <col min="15597" max="15836" width="11.42578125" style="113"/>
    <col min="15837" max="15837" width="4.85546875" style="113" customWidth="1"/>
    <col min="15838" max="15838" width="3.5703125" style="113" customWidth="1"/>
    <col min="15839" max="15839" width="18.140625" style="113" customWidth="1"/>
    <col min="15840" max="15840" width="13.85546875" style="113" customWidth="1"/>
    <col min="15841" max="15849" width="6.5703125" style="113" customWidth="1"/>
    <col min="15850" max="15850" width="7" style="113" customWidth="1"/>
    <col min="15851" max="15851" width="5.7109375" style="113" customWidth="1"/>
    <col min="15852" max="15852" width="6.5703125" style="113" customWidth="1"/>
    <col min="15853" max="16092" width="11.42578125" style="113"/>
    <col min="16093" max="16093" width="4.85546875" style="113" customWidth="1"/>
    <col min="16094" max="16094" width="3.5703125" style="113" customWidth="1"/>
    <col min="16095" max="16095" width="18.140625" style="113" customWidth="1"/>
    <col min="16096" max="16096" width="13.85546875" style="113" customWidth="1"/>
    <col min="16097" max="16105" width="6.5703125" style="113" customWidth="1"/>
    <col min="16106" max="16106" width="7" style="113" customWidth="1"/>
    <col min="16107" max="16107" width="5.7109375" style="113" customWidth="1"/>
    <col min="16108" max="16108" width="6.5703125" style="113" customWidth="1"/>
    <col min="16109" max="16384" width="11.42578125" style="113"/>
  </cols>
  <sheetData>
    <row r="2" spans="1:15" ht="18" x14ac:dyDescent="0.25">
      <c r="D2" s="114" t="s">
        <v>471</v>
      </c>
    </row>
    <row r="5" spans="1:15" ht="16.5" x14ac:dyDescent="0.25">
      <c r="D5" s="115" t="str">
        <f>[1]Final!L3</f>
        <v>Schwadernau</v>
      </c>
      <c r="O5" s="116" t="s">
        <v>472</v>
      </c>
    </row>
    <row r="6" spans="1:15" ht="25.5" customHeight="1" x14ac:dyDescent="0.25">
      <c r="A6" s="114"/>
      <c r="O6" s="116" t="s">
        <v>473</v>
      </c>
    </row>
    <row r="7" spans="1:15" ht="25.5" customHeight="1" x14ac:dyDescent="0.25">
      <c r="A7" s="114"/>
      <c r="O7" s="116"/>
    </row>
    <row r="8" spans="1:15" ht="20.25" x14ac:dyDescent="0.3">
      <c r="A8" s="117" t="s">
        <v>474</v>
      </c>
      <c r="N8" s="118"/>
    </row>
    <row r="9" spans="1:15" ht="18" x14ac:dyDescent="0.25">
      <c r="A9" s="114" t="s">
        <v>475</v>
      </c>
      <c r="J9" s="144">
        <f>[1]Final!$X$4</f>
        <v>42225.458333333336</v>
      </c>
      <c r="K9" s="144"/>
      <c r="L9" s="144"/>
      <c r="M9" s="144"/>
      <c r="N9" s="144"/>
    </row>
    <row r="11" spans="1:15" s="123" customFormat="1" ht="25.5" customHeight="1" x14ac:dyDescent="0.2">
      <c r="A11" s="119" t="s">
        <v>0</v>
      </c>
      <c r="B11" s="120" t="s">
        <v>476</v>
      </c>
      <c r="C11" s="121" t="s">
        <v>1</v>
      </c>
      <c r="D11" s="121" t="s">
        <v>62</v>
      </c>
      <c r="E11" s="145" t="s">
        <v>477</v>
      </c>
      <c r="F11" s="145"/>
      <c r="G11" s="145"/>
      <c r="H11" s="146" t="s">
        <v>478</v>
      </c>
      <c r="I11" s="146"/>
      <c r="J11" s="146"/>
      <c r="K11" s="146"/>
      <c r="L11" s="146"/>
      <c r="M11" s="146"/>
      <c r="N11" s="120" t="s">
        <v>5</v>
      </c>
      <c r="O11" s="122" t="s">
        <v>479</v>
      </c>
    </row>
    <row r="12" spans="1:15" ht="19.5" customHeight="1" x14ac:dyDescent="0.2">
      <c r="A12" s="124">
        <v>1</v>
      </c>
      <c r="B12" s="124"/>
      <c r="C12" s="125" t="str">
        <f>[1]Final!$C$7</f>
        <v>Hofstetter Vanessa</v>
      </c>
      <c r="D12" s="126" t="str">
        <f>[1]Final!AO7</f>
        <v>Gümmenen</v>
      </c>
      <c r="E12" s="127">
        <f>SUM(E13:E15)</f>
        <v>151.69999999999999</v>
      </c>
      <c r="F12" s="127">
        <f>SUM(F13:F15)</f>
        <v>155.1</v>
      </c>
      <c r="G12" s="127">
        <f t="shared" ref="G12:M12" si="0">SUM(G13:G15)</f>
        <v>101.9</v>
      </c>
      <c r="H12" s="127">
        <f t="shared" si="0"/>
        <v>9.8000000000000007</v>
      </c>
      <c r="I12" s="127">
        <f t="shared" si="0"/>
        <v>10.4</v>
      </c>
      <c r="J12" s="127">
        <f t="shared" si="0"/>
        <v>10.199999999999999</v>
      </c>
      <c r="K12" s="127">
        <f t="shared" si="0"/>
        <v>10.199999999999999</v>
      </c>
      <c r="L12" s="127">
        <f t="shared" si="0"/>
        <v>10.6</v>
      </c>
      <c r="M12" s="127">
        <f t="shared" si="0"/>
        <v>0</v>
      </c>
      <c r="N12" s="127">
        <f>SUM(E12:M12)</f>
        <v>459.89999999999992</v>
      </c>
      <c r="O12" s="128"/>
    </row>
    <row r="13" spans="1:15" x14ac:dyDescent="0.2">
      <c r="A13" s="124"/>
      <c r="B13" s="124"/>
      <c r="C13" s="125"/>
      <c r="D13" s="126"/>
      <c r="E13" s="129">
        <f>[1]Final!$D$7</f>
        <v>151.69999999999999</v>
      </c>
      <c r="F13" s="129">
        <f>[1]Final!$G$7</f>
        <v>155.1</v>
      </c>
      <c r="G13" s="130">
        <f>[1]Final!$J$7</f>
        <v>101.9</v>
      </c>
      <c r="H13" s="130">
        <f>[1]Final!$L$7</f>
        <v>9.8000000000000007</v>
      </c>
      <c r="I13" s="130">
        <f>[1]Final!$N$7</f>
        <v>10.4</v>
      </c>
      <c r="J13" s="130">
        <f>[1]Final!$P$7</f>
        <v>10.199999999999999</v>
      </c>
      <c r="K13" s="130">
        <f>[1]Final!$R$7</f>
        <v>10.199999999999999</v>
      </c>
      <c r="L13" s="130">
        <f>[1]Final!$T$7</f>
        <v>10.6</v>
      </c>
      <c r="M13" s="131">
        <f>[1]Final!$V$7</f>
        <v>0</v>
      </c>
      <c r="O13" s="132"/>
    </row>
    <row r="14" spans="1:15" x14ac:dyDescent="0.2">
      <c r="A14" s="124"/>
      <c r="B14" s="124"/>
      <c r="C14" s="125"/>
      <c r="D14" s="126"/>
      <c r="E14" s="131">
        <f>[1]Final!$E$7</f>
        <v>0</v>
      </c>
      <c r="F14" s="131">
        <f>[1]Final!$H$7</f>
        <v>0</v>
      </c>
      <c r="G14" s="131">
        <f>[1]Final!$K$7</f>
        <v>0</v>
      </c>
      <c r="H14" s="131">
        <f>[1]Final!$M$7</f>
        <v>0</v>
      </c>
      <c r="I14" s="131">
        <f>[1]Final!$O$7</f>
        <v>0</v>
      </c>
      <c r="J14" s="131">
        <f>[1]Final!$Q$7</f>
        <v>0</v>
      </c>
      <c r="K14" s="131">
        <f>[1]Final!$S$7</f>
        <v>0</v>
      </c>
      <c r="L14" s="131">
        <f>[1]Final!$U$7</f>
        <v>0</v>
      </c>
      <c r="M14" s="131">
        <f>[1]Final!$W$7</f>
        <v>0</v>
      </c>
      <c r="O14" s="132"/>
    </row>
    <row r="15" spans="1:15" x14ac:dyDescent="0.2">
      <c r="A15" s="124"/>
      <c r="B15" s="124"/>
      <c r="C15" s="125"/>
      <c r="D15" s="126"/>
      <c r="E15" s="131">
        <f>[1]Final!$F$7</f>
        <v>0</v>
      </c>
      <c r="F15" s="131">
        <f>[1]Final!$I$7</f>
        <v>0</v>
      </c>
      <c r="O15" s="132"/>
    </row>
    <row r="16" spans="1:15" x14ac:dyDescent="0.2">
      <c r="C16" s="125"/>
      <c r="D16" s="126"/>
      <c r="O16" s="132"/>
    </row>
    <row r="17" spans="1:15" x14ac:dyDescent="0.2">
      <c r="A17" s="124">
        <v>2</v>
      </c>
      <c r="B17" s="124"/>
      <c r="C17" s="125" t="str">
        <f>[1]Final!$C$8</f>
        <v>Binggeli Natalie</v>
      </c>
      <c r="D17" s="126" t="str">
        <f>[1]Final!AO8</f>
        <v>Burgdorf</v>
      </c>
      <c r="E17" s="127">
        <f t="shared" ref="E17:M17" si="1">SUM(E18:E20)</f>
        <v>147.19999999999999</v>
      </c>
      <c r="F17" s="127">
        <f t="shared" si="1"/>
        <v>153.1</v>
      </c>
      <c r="G17" s="127">
        <f t="shared" si="1"/>
        <v>98.1</v>
      </c>
      <c r="H17" s="127">
        <f t="shared" si="1"/>
        <v>9.1</v>
      </c>
      <c r="I17" s="127">
        <f t="shared" si="1"/>
        <v>10.7</v>
      </c>
      <c r="J17" s="127">
        <f t="shared" si="1"/>
        <v>9.3000000000000007</v>
      </c>
      <c r="K17" s="127">
        <f t="shared" si="1"/>
        <v>10.1</v>
      </c>
      <c r="L17" s="127">
        <f t="shared" si="1"/>
        <v>9.6</v>
      </c>
      <c r="M17" s="127">
        <f t="shared" si="1"/>
        <v>0</v>
      </c>
      <c r="N17" s="127">
        <f>SUM(E17:M17)</f>
        <v>447.20000000000005</v>
      </c>
      <c r="O17" s="132"/>
    </row>
    <row r="18" spans="1:15" x14ac:dyDescent="0.2">
      <c r="C18" s="125"/>
      <c r="D18" s="126"/>
      <c r="E18" s="129">
        <f>[1]Final!$D$8</f>
        <v>147.19999999999999</v>
      </c>
      <c r="F18" s="129">
        <f>[1]Final!$G$8</f>
        <v>153.1</v>
      </c>
      <c r="G18" s="130">
        <f>[1]Final!$J$8</f>
        <v>98.1</v>
      </c>
      <c r="H18" s="130">
        <f>[1]Final!$L$8</f>
        <v>9.1</v>
      </c>
      <c r="I18" s="130">
        <f>[1]Final!$N$8</f>
        <v>10.7</v>
      </c>
      <c r="J18" s="130">
        <f>[1]Final!$P$8</f>
        <v>9.3000000000000007</v>
      </c>
      <c r="K18" s="130">
        <f>[1]Final!$R$8</f>
        <v>10.1</v>
      </c>
      <c r="L18" s="130">
        <f>[1]Final!$T$8</f>
        <v>9.6</v>
      </c>
      <c r="M18" s="131">
        <f>[1]Final!$V$8</f>
        <v>0</v>
      </c>
      <c r="O18" s="132"/>
    </row>
    <row r="19" spans="1:15" x14ac:dyDescent="0.2">
      <c r="A19" s="124"/>
      <c r="B19" s="124"/>
      <c r="C19" s="125"/>
      <c r="D19" s="126"/>
      <c r="E19" s="131">
        <f>[1]Final!$E$8</f>
        <v>0</v>
      </c>
      <c r="F19" s="131">
        <f>[1]Final!$H$8</f>
        <v>0</v>
      </c>
      <c r="G19" s="131">
        <f>[1]Final!$K$8</f>
        <v>0</v>
      </c>
      <c r="H19" s="131">
        <f>[1]Final!$M$8</f>
        <v>0</v>
      </c>
      <c r="I19" s="131">
        <f>[1]Final!$O$8</f>
        <v>0</v>
      </c>
      <c r="J19" s="131">
        <f>[1]Final!$Q$8</f>
        <v>0</v>
      </c>
      <c r="K19" s="131">
        <f>[1]Final!$S$8</f>
        <v>0</v>
      </c>
      <c r="L19" s="131">
        <f>[1]Final!$U$8</f>
        <v>0</v>
      </c>
      <c r="M19" s="131">
        <f>[1]Final!$W$8</f>
        <v>0</v>
      </c>
      <c r="O19" s="132"/>
    </row>
    <row r="20" spans="1:15" x14ac:dyDescent="0.2">
      <c r="A20" s="124"/>
      <c r="B20" s="124"/>
      <c r="C20" s="125"/>
      <c r="D20" s="126"/>
      <c r="E20" s="131">
        <f>[1]Final!$F$8</f>
        <v>0</v>
      </c>
      <c r="F20" s="131">
        <f>[1]Final!$I$8</f>
        <v>0</v>
      </c>
      <c r="O20" s="132"/>
    </row>
    <row r="21" spans="1:15" x14ac:dyDescent="0.2">
      <c r="A21" s="124"/>
      <c r="B21" s="124"/>
      <c r="C21" s="125"/>
      <c r="D21" s="126"/>
      <c r="O21" s="132"/>
    </row>
    <row r="22" spans="1:15" x14ac:dyDescent="0.2">
      <c r="A22" s="124">
        <v>3</v>
      </c>
      <c r="B22" s="124"/>
      <c r="C22" s="125" t="str">
        <f>[1]Final!$C$9</f>
        <v>Zahnd Monika</v>
      </c>
      <c r="D22" s="126" t="str">
        <f>[1]Final!AO9</f>
        <v>Kandergrund</v>
      </c>
      <c r="E22" s="127">
        <f t="shared" ref="E22:M22" si="2">SUM(E23:E25)</f>
        <v>151.1</v>
      </c>
      <c r="F22" s="127">
        <f t="shared" si="2"/>
        <v>152.9</v>
      </c>
      <c r="G22" s="127">
        <f t="shared" si="2"/>
        <v>92.8</v>
      </c>
      <c r="H22" s="127">
        <f t="shared" si="2"/>
        <v>10.199999999999999</v>
      </c>
      <c r="I22" s="127">
        <f t="shared" si="2"/>
        <v>9</v>
      </c>
      <c r="J22" s="127">
        <f t="shared" si="2"/>
        <v>9</v>
      </c>
      <c r="K22" s="127">
        <f t="shared" si="2"/>
        <v>8.8000000000000007</v>
      </c>
      <c r="L22" s="127">
        <f t="shared" si="2"/>
        <v>0</v>
      </c>
      <c r="M22" s="127">
        <f t="shared" si="2"/>
        <v>0</v>
      </c>
      <c r="N22" s="127">
        <f>SUM(E22:M22)</f>
        <v>433.8</v>
      </c>
      <c r="O22" s="132"/>
    </row>
    <row r="23" spans="1:15" x14ac:dyDescent="0.2">
      <c r="C23" s="125"/>
      <c r="D23" s="126"/>
      <c r="E23" s="129">
        <f>[1]Final!$D$9</f>
        <v>151.1</v>
      </c>
      <c r="F23" s="129">
        <f>[1]Final!$G$9</f>
        <v>152.9</v>
      </c>
      <c r="G23" s="130">
        <f>[1]Final!$J$9</f>
        <v>92.8</v>
      </c>
      <c r="H23" s="130">
        <f>[1]Final!$L$9</f>
        <v>10.199999999999999</v>
      </c>
      <c r="I23" s="130">
        <f>[1]Final!$N$9</f>
        <v>9</v>
      </c>
      <c r="J23" s="130">
        <f>[1]Final!$P$9</f>
        <v>9</v>
      </c>
      <c r="K23" s="130">
        <f>[1]Final!$R$9</f>
        <v>8.8000000000000007</v>
      </c>
      <c r="L23" s="130">
        <f>[1]Final!$T$9</f>
        <v>0</v>
      </c>
      <c r="M23" s="131">
        <f>[1]Final!$V$9</f>
        <v>0</v>
      </c>
      <c r="O23" s="132"/>
    </row>
    <row r="24" spans="1:15" x14ac:dyDescent="0.2">
      <c r="A24" s="124"/>
      <c r="B24" s="124"/>
      <c r="C24" s="125"/>
      <c r="D24" s="126"/>
      <c r="E24" s="131">
        <f>[1]Final!$E$9</f>
        <v>0</v>
      </c>
      <c r="F24" s="131">
        <f>[1]Final!$H$9</f>
        <v>0</v>
      </c>
      <c r="G24" s="131">
        <f>[1]Final!$K$9</f>
        <v>0</v>
      </c>
      <c r="H24" s="131">
        <f>[1]Final!$M$9</f>
        <v>0</v>
      </c>
      <c r="I24" s="131">
        <f>[1]Final!$O$9</f>
        <v>0</v>
      </c>
      <c r="J24" s="131">
        <f>[1]Final!$Q$9</f>
        <v>0</v>
      </c>
      <c r="K24" s="131">
        <f>[1]Final!$S$9</f>
        <v>0</v>
      </c>
      <c r="L24" s="131">
        <f>[1]Final!$U$9</f>
        <v>0</v>
      </c>
      <c r="M24" s="131">
        <f>[1]Final!$W$9</f>
        <v>0</v>
      </c>
      <c r="O24" s="132"/>
    </row>
    <row r="25" spans="1:15" x14ac:dyDescent="0.2">
      <c r="A25" s="124"/>
      <c r="B25" s="124"/>
      <c r="C25" s="125"/>
      <c r="D25" s="126"/>
      <c r="E25" s="131">
        <f>[1]Final!$F$9</f>
        <v>0</v>
      </c>
      <c r="F25" s="131">
        <f>[1]Final!$I$9</f>
        <v>0</v>
      </c>
      <c r="O25" s="132"/>
    </row>
    <row r="26" spans="1:15" x14ac:dyDescent="0.2">
      <c r="A26" s="124"/>
      <c r="B26" s="124"/>
      <c r="C26" s="125"/>
      <c r="D26" s="126"/>
      <c r="O26" s="132"/>
    </row>
    <row r="27" spans="1:15" x14ac:dyDescent="0.2">
      <c r="A27" s="124">
        <v>4</v>
      </c>
      <c r="B27" s="124"/>
      <c r="C27" s="125" t="str">
        <f>[1]Final!$C$10</f>
        <v>Eichelberger Adrian</v>
      </c>
      <c r="D27" s="126" t="str">
        <f>[1]Final!AO10</f>
        <v>Madiswil</v>
      </c>
      <c r="E27" s="127">
        <f t="shared" ref="E27:M27" si="3">SUM(E28:E30)</f>
        <v>144.80000000000001</v>
      </c>
      <c r="F27" s="127">
        <f t="shared" si="3"/>
        <v>154.80000000000001</v>
      </c>
      <c r="G27" s="127">
        <f t="shared" si="3"/>
        <v>95.1</v>
      </c>
      <c r="H27" s="127">
        <f t="shared" si="3"/>
        <v>9.8000000000000007</v>
      </c>
      <c r="I27" s="127">
        <f t="shared" si="3"/>
        <v>10.5</v>
      </c>
      <c r="J27" s="127">
        <f t="shared" si="3"/>
        <v>7.9</v>
      </c>
      <c r="K27" s="127">
        <f t="shared" si="3"/>
        <v>0</v>
      </c>
      <c r="L27" s="127">
        <f t="shared" si="3"/>
        <v>0</v>
      </c>
      <c r="M27" s="127">
        <f t="shared" si="3"/>
        <v>0</v>
      </c>
      <c r="N27" s="127">
        <f>SUM(E27:M27)</f>
        <v>422.90000000000003</v>
      </c>
      <c r="O27" s="132"/>
    </row>
    <row r="28" spans="1:15" x14ac:dyDescent="0.2">
      <c r="C28" s="125"/>
      <c r="D28" s="126"/>
      <c r="E28" s="129">
        <f>[1]Final!$D$10</f>
        <v>144.80000000000001</v>
      </c>
      <c r="F28" s="129">
        <f>[1]Final!$G$10</f>
        <v>154.80000000000001</v>
      </c>
      <c r="G28" s="130">
        <f>[1]Final!$J$10</f>
        <v>95.1</v>
      </c>
      <c r="H28" s="130">
        <f>[1]Final!$L$10</f>
        <v>9.8000000000000007</v>
      </c>
      <c r="I28" s="130">
        <f>[1]Final!$N$10</f>
        <v>10.5</v>
      </c>
      <c r="J28" s="130">
        <f>[1]Final!$P$10</f>
        <v>7.9</v>
      </c>
      <c r="K28" s="130">
        <f>[1]Final!$R$10</f>
        <v>0</v>
      </c>
      <c r="L28" s="130">
        <f>[1]Final!$T$10</f>
        <v>0</v>
      </c>
      <c r="M28" s="131">
        <f>[1]Final!$V$10</f>
        <v>0</v>
      </c>
      <c r="O28" s="132"/>
    </row>
    <row r="29" spans="1:15" x14ac:dyDescent="0.2">
      <c r="A29" s="124"/>
      <c r="B29" s="124"/>
      <c r="C29" s="125"/>
      <c r="D29" s="126"/>
      <c r="E29" s="131">
        <f>[1]Final!$E$10</f>
        <v>0</v>
      </c>
      <c r="F29" s="131">
        <f>[1]Final!$H$10</f>
        <v>0</v>
      </c>
      <c r="G29" s="131">
        <f>[1]Final!$K$10</f>
        <v>0</v>
      </c>
      <c r="H29" s="131">
        <f>[1]Final!$M$10</f>
        <v>0</v>
      </c>
      <c r="I29" s="131">
        <f>[1]Final!$O$10</f>
        <v>0</v>
      </c>
      <c r="J29" s="131">
        <f>[1]Final!$Q$10</f>
        <v>0</v>
      </c>
      <c r="K29" s="131">
        <f>[1]Final!$S$10</f>
        <v>0</v>
      </c>
      <c r="L29" s="131">
        <f>[1]Final!$U$10</f>
        <v>0</v>
      </c>
      <c r="M29" s="131">
        <f>[1]Final!$W$10</f>
        <v>0</v>
      </c>
      <c r="O29" s="132"/>
    </row>
    <row r="30" spans="1:15" x14ac:dyDescent="0.2">
      <c r="A30" s="124"/>
      <c r="B30" s="124"/>
      <c r="C30" s="125"/>
      <c r="D30" s="126"/>
      <c r="E30" s="131">
        <f>[1]Final!$F$10</f>
        <v>0</v>
      </c>
      <c r="F30" s="131">
        <f>[1]Final!$I$10</f>
        <v>0</v>
      </c>
      <c r="O30" s="132"/>
    </row>
    <row r="31" spans="1:15" x14ac:dyDescent="0.2">
      <c r="A31" s="124"/>
      <c r="B31" s="124"/>
      <c r="C31" s="125"/>
      <c r="D31" s="126"/>
      <c r="O31" s="132"/>
    </row>
    <row r="32" spans="1:15" x14ac:dyDescent="0.2">
      <c r="A32" s="124">
        <v>5</v>
      </c>
      <c r="B32" s="124"/>
      <c r="C32" s="125" t="str">
        <f>[1]Final!$C$11</f>
        <v>Eggimann Lara</v>
      </c>
      <c r="D32" s="126" t="str">
        <f>[1]Final!AO11</f>
        <v>Spiez</v>
      </c>
      <c r="E32" s="127">
        <f t="shared" ref="E32:M32" si="4">SUM(E33:E35)</f>
        <v>146.69999999999999</v>
      </c>
      <c r="F32" s="127">
        <f t="shared" si="4"/>
        <v>153.30000000000001</v>
      </c>
      <c r="G32" s="127">
        <f t="shared" si="4"/>
        <v>96</v>
      </c>
      <c r="H32" s="127">
        <f t="shared" si="4"/>
        <v>7.8</v>
      </c>
      <c r="I32" s="127">
        <f t="shared" si="4"/>
        <v>9.6999999999999993</v>
      </c>
      <c r="J32" s="127">
        <f t="shared" si="4"/>
        <v>0</v>
      </c>
      <c r="K32" s="127">
        <f t="shared" si="4"/>
        <v>0</v>
      </c>
      <c r="L32" s="127">
        <f t="shared" si="4"/>
        <v>0</v>
      </c>
      <c r="M32" s="127">
        <f t="shared" si="4"/>
        <v>0</v>
      </c>
      <c r="N32" s="127">
        <f>SUM(E32:M32)</f>
        <v>413.5</v>
      </c>
      <c r="O32" s="132"/>
    </row>
    <row r="33" spans="1:15" x14ac:dyDescent="0.2">
      <c r="C33" s="125"/>
      <c r="D33" s="126"/>
      <c r="E33" s="129">
        <f>[1]Final!$D$11</f>
        <v>146.69999999999999</v>
      </c>
      <c r="F33" s="129">
        <f>[1]Final!$G$11</f>
        <v>153.30000000000001</v>
      </c>
      <c r="G33" s="130">
        <f>[1]Final!$J$11</f>
        <v>96</v>
      </c>
      <c r="H33" s="130">
        <f>[1]Final!$L$11</f>
        <v>7.8</v>
      </c>
      <c r="I33" s="130">
        <f>[1]Final!$N$11</f>
        <v>9.6999999999999993</v>
      </c>
      <c r="J33" s="130">
        <f>[1]Final!$P$11</f>
        <v>0</v>
      </c>
      <c r="K33" s="130">
        <f>[1]Final!$R$11</f>
        <v>0</v>
      </c>
      <c r="L33" s="130">
        <f>[1]Final!$T$11</f>
        <v>0</v>
      </c>
      <c r="M33" s="131">
        <f>[1]Final!$V$11</f>
        <v>0</v>
      </c>
      <c r="O33" s="132"/>
    </row>
    <row r="34" spans="1:15" x14ac:dyDescent="0.2">
      <c r="A34" s="124"/>
      <c r="B34" s="124"/>
      <c r="C34" s="125"/>
      <c r="D34" s="126"/>
      <c r="E34" s="131">
        <f>[1]Final!$E$11</f>
        <v>0</v>
      </c>
      <c r="F34" s="131">
        <f>[1]Final!$H$11</f>
        <v>0</v>
      </c>
      <c r="G34" s="131">
        <f>[1]Final!$K$11</f>
        <v>0</v>
      </c>
      <c r="H34" s="131">
        <f>[1]Final!$M$11</f>
        <v>0</v>
      </c>
      <c r="I34" s="131">
        <f>[1]Final!$O$11</f>
        <v>0</v>
      </c>
      <c r="J34" s="131">
        <f>[1]Final!$Q$11</f>
        <v>0</v>
      </c>
      <c r="K34" s="131">
        <f>[1]Final!$S$11</f>
        <v>0</v>
      </c>
      <c r="L34" s="131">
        <f>[1]Final!$U$11</f>
        <v>0</v>
      </c>
      <c r="M34" s="131">
        <f>[1]Final!$W$11</f>
        <v>0</v>
      </c>
      <c r="O34" s="132"/>
    </row>
    <row r="35" spans="1:15" x14ac:dyDescent="0.2">
      <c r="A35" s="124"/>
      <c r="B35" s="124"/>
      <c r="C35" s="125"/>
      <c r="D35" s="126"/>
      <c r="E35" s="131">
        <f>[1]Final!$F$11</f>
        <v>0</v>
      </c>
      <c r="F35" s="131">
        <f>[1]Final!$I$11</f>
        <v>0</v>
      </c>
      <c r="O35" s="132"/>
    </row>
    <row r="36" spans="1:15" x14ac:dyDescent="0.2">
      <c r="A36" s="124"/>
      <c r="B36" s="124"/>
      <c r="C36" s="125"/>
      <c r="D36" s="126"/>
      <c r="O36" s="132"/>
    </row>
    <row r="37" spans="1:15" x14ac:dyDescent="0.2">
      <c r="A37" s="124">
        <v>6</v>
      </c>
      <c r="B37" s="124"/>
      <c r="C37" s="125" t="str">
        <f>[1]Final!$C$12</f>
        <v>Koller Marco</v>
      </c>
      <c r="D37" s="126" t="str">
        <f>[1]Final!AO12</f>
        <v>Steffisburg</v>
      </c>
      <c r="E37" s="127">
        <f t="shared" ref="E37:M37" si="5">SUM(E38:E40)</f>
        <v>146.1</v>
      </c>
      <c r="F37" s="127">
        <f t="shared" si="5"/>
        <v>153.80000000000001</v>
      </c>
      <c r="G37" s="127">
        <f t="shared" si="5"/>
        <v>92</v>
      </c>
      <c r="H37" s="127">
        <f t="shared" si="5"/>
        <v>10</v>
      </c>
      <c r="I37" s="127">
        <f t="shared" si="5"/>
        <v>0</v>
      </c>
      <c r="J37" s="127">
        <f t="shared" si="5"/>
        <v>0</v>
      </c>
      <c r="K37" s="127">
        <f t="shared" si="5"/>
        <v>0</v>
      </c>
      <c r="L37" s="127">
        <f t="shared" si="5"/>
        <v>0</v>
      </c>
      <c r="M37" s="127">
        <f t="shared" si="5"/>
        <v>0</v>
      </c>
      <c r="N37" s="127">
        <f>SUM(E37:M37)</f>
        <v>401.9</v>
      </c>
      <c r="O37" s="132"/>
    </row>
    <row r="38" spans="1:15" x14ac:dyDescent="0.2">
      <c r="C38" s="125"/>
      <c r="D38" s="126"/>
      <c r="E38" s="129">
        <f>[1]Final!$D$12</f>
        <v>146.1</v>
      </c>
      <c r="F38" s="129">
        <f>[1]Final!$G$12</f>
        <v>153.80000000000001</v>
      </c>
      <c r="G38" s="130">
        <f>[1]Final!$J$12</f>
        <v>92</v>
      </c>
      <c r="H38" s="130">
        <f>[1]Final!$L$12</f>
        <v>10</v>
      </c>
      <c r="I38" s="130">
        <f>[1]Final!$N$12</f>
        <v>0</v>
      </c>
      <c r="J38" s="130">
        <f>[1]Final!$P$12</f>
        <v>0</v>
      </c>
      <c r="K38" s="130">
        <f>[1]Final!$R$12</f>
        <v>0</v>
      </c>
      <c r="L38" s="130">
        <f>[1]Final!$T$12</f>
        <v>0</v>
      </c>
      <c r="M38" s="131">
        <f>[1]Final!$V$12</f>
        <v>0</v>
      </c>
      <c r="O38" s="132"/>
    </row>
    <row r="39" spans="1:15" x14ac:dyDescent="0.2">
      <c r="A39" s="124"/>
      <c r="B39" s="124"/>
      <c r="C39" s="125"/>
      <c r="D39" s="126"/>
      <c r="E39" s="131">
        <f>[1]Final!$E$12</f>
        <v>0</v>
      </c>
      <c r="F39" s="131">
        <f>[1]Final!$H$12</f>
        <v>0</v>
      </c>
      <c r="G39" s="131">
        <f>[1]Final!$K$12</f>
        <v>0</v>
      </c>
      <c r="H39" s="131">
        <f>[1]Final!$M$12</f>
        <v>0</v>
      </c>
      <c r="I39" s="131">
        <f>[1]Final!$O$12</f>
        <v>0</v>
      </c>
      <c r="J39" s="131">
        <f>[1]Final!$Q$12</f>
        <v>0</v>
      </c>
      <c r="K39" s="131">
        <f>[1]Final!$S$12</f>
        <v>0</v>
      </c>
      <c r="L39" s="131">
        <f>[1]Final!$U$12</f>
        <v>0</v>
      </c>
      <c r="M39" s="131">
        <f>[1]Final!$W$12</f>
        <v>0</v>
      </c>
      <c r="O39" s="132"/>
    </row>
    <row r="40" spans="1:15" x14ac:dyDescent="0.2">
      <c r="A40" s="124"/>
      <c r="B40" s="124"/>
      <c r="C40" s="125"/>
      <c r="D40" s="126"/>
      <c r="E40" s="131">
        <f>[1]Final!$F$12</f>
        <v>0</v>
      </c>
      <c r="F40" s="131">
        <f>[1]Final!$I$12</f>
        <v>0</v>
      </c>
      <c r="O40" s="132"/>
    </row>
    <row r="41" spans="1:15" x14ac:dyDescent="0.2">
      <c r="A41" s="124"/>
      <c r="B41" s="124"/>
      <c r="C41" s="125"/>
      <c r="D41" s="126"/>
      <c r="O41" s="132"/>
    </row>
    <row r="42" spans="1:15" x14ac:dyDescent="0.2">
      <c r="A42" s="124">
        <v>7</v>
      </c>
      <c r="B42" s="124"/>
      <c r="C42" s="125" t="str">
        <f>[1]Final!$C$13</f>
        <v>Binggeli Daniel</v>
      </c>
      <c r="D42" s="126" t="str">
        <f>[1]Final!AO13</f>
        <v>Burgdorf</v>
      </c>
      <c r="E42" s="127">
        <f t="shared" ref="E42:M42" si="6">SUM(E43:E45)</f>
        <v>145.6</v>
      </c>
      <c r="F42" s="127">
        <f t="shared" si="6"/>
        <v>148.80000000000001</v>
      </c>
      <c r="G42" s="127">
        <f t="shared" si="6"/>
        <v>88.6</v>
      </c>
      <c r="H42" s="127">
        <f t="shared" si="6"/>
        <v>0</v>
      </c>
      <c r="I42" s="127">
        <f t="shared" si="6"/>
        <v>0</v>
      </c>
      <c r="J42" s="127">
        <f t="shared" si="6"/>
        <v>0</v>
      </c>
      <c r="K42" s="127">
        <f t="shared" si="6"/>
        <v>0</v>
      </c>
      <c r="L42" s="127">
        <f t="shared" si="6"/>
        <v>0</v>
      </c>
      <c r="M42" s="127">
        <f t="shared" si="6"/>
        <v>0</v>
      </c>
      <c r="N42" s="127">
        <f>SUM(E42:M42)</f>
        <v>383</v>
      </c>
      <c r="O42" s="132"/>
    </row>
    <row r="43" spans="1:15" x14ac:dyDescent="0.2">
      <c r="C43" s="125"/>
      <c r="D43" s="126"/>
      <c r="E43" s="129">
        <f>[1]Final!$D$13</f>
        <v>145.6</v>
      </c>
      <c r="F43" s="129">
        <f>[1]Final!$G$13</f>
        <v>148.80000000000001</v>
      </c>
      <c r="G43" s="130">
        <f>[1]Final!$J$13</f>
        <v>88.6</v>
      </c>
      <c r="H43" s="130">
        <f>[1]Final!$L$13</f>
        <v>0</v>
      </c>
      <c r="I43" s="130">
        <f>[1]Final!$N$13</f>
        <v>0</v>
      </c>
      <c r="J43" s="130">
        <f>[1]Final!$P$13</f>
        <v>0</v>
      </c>
      <c r="K43" s="130">
        <f>[1]Final!$R$13</f>
        <v>0</v>
      </c>
      <c r="L43" s="130">
        <f>[1]Final!$T$13</f>
        <v>0</v>
      </c>
      <c r="M43" s="131">
        <f>[1]Final!$V$13</f>
        <v>0</v>
      </c>
      <c r="O43" s="132"/>
    </row>
    <row r="44" spans="1:15" x14ac:dyDescent="0.2">
      <c r="A44" s="124"/>
      <c r="B44" s="124"/>
      <c r="C44" s="125"/>
      <c r="D44" s="126"/>
      <c r="E44" s="131">
        <f>[1]Final!$E$13</f>
        <v>0</v>
      </c>
      <c r="F44" s="131">
        <f>[1]Final!$H$13</f>
        <v>0</v>
      </c>
      <c r="G44" s="131">
        <f>[1]Final!$K$13</f>
        <v>0</v>
      </c>
      <c r="H44" s="131">
        <f>[1]Final!$M$13</f>
        <v>0</v>
      </c>
      <c r="I44" s="131">
        <f>[1]Final!$O$13</f>
        <v>0</v>
      </c>
      <c r="J44" s="131">
        <f>[1]Final!$Q$13</f>
        <v>0</v>
      </c>
      <c r="K44" s="131">
        <f>[1]Final!$S$13</f>
        <v>0</v>
      </c>
      <c r="L44" s="131">
        <f>[1]Final!$U$13</f>
        <v>0</v>
      </c>
      <c r="M44" s="131">
        <f>[1]Final!$W$13</f>
        <v>0</v>
      </c>
      <c r="O44" s="132"/>
    </row>
    <row r="45" spans="1:15" x14ac:dyDescent="0.2">
      <c r="A45" s="124"/>
      <c r="B45" s="124"/>
      <c r="C45" s="125"/>
      <c r="D45" s="126"/>
      <c r="E45" s="131">
        <f>[1]Final!$F$13</f>
        <v>0</v>
      </c>
      <c r="F45" s="131">
        <f>[1]Final!$I$13</f>
        <v>0</v>
      </c>
      <c r="O45" s="132"/>
    </row>
    <row r="46" spans="1:15" x14ac:dyDescent="0.2">
      <c r="A46" s="124"/>
      <c r="B46" s="124"/>
      <c r="C46" s="125"/>
      <c r="D46" s="126"/>
      <c r="O46" s="132"/>
    </row>
    <row r="47" spans="1:15" x14ac:dyDescent="0.2">
      <c r="A47" s="124">
        <v>8</v>
      </c>
      <c r="B47" s="124"/>
      <c r="C47" s="125" t="str">
        <f>[1]Final!$C$14</f>
        <v>Annen Michael</v>
      </c>
      <c r="D47" s="126" t="str">
        <f>[1]Final!AO14</f>
        <v>Zweisimmen</v>
      </c>
      <c r="E47" s="127">
        <f t="shared" ref="E47:M47" si="7">SUM(E48:E50)</f>
        <v>139.69999999999999</v>
      </c>
      <c r="F47" s="127">
        <f t="shared" si="7"/>
        <v>153.19999999999999</v>
      </c>
      <c r="G47" s="127">
        <f t="shared" si="7"/>
        <v>88.6</v>
      </c>
      <c r="H47" s="127">
        <f t="shared" si="7"/>
        <v>0</v>
      </c>
      <c r="I47" s="127">
        <f t="shared" si="7"/>
        <v>0</v>
      </c>
      <c r="J47" s="127">
        <f t="shared" si="7"/>
        <v>0</v>
      </c>
      <c r="K47" s="127">
        <f t="shared" si="7"/>
        <v>0</v>
      </c>
      <c r="L47" s="127">
        <f t="shared" si="7"/>
        <v>0</v>
      </c>
      <c r="M47" s="127">
        <f t="shared" si="7"/>
        <v>0</v>
      </c>
      <c r="N47" s="127">
        <f>SUM(E47:M47)</f>
        <v>381.5</v>
      </c>
      <c r="O47" s="132"/>
    </row>
    <row r="48" spans="1:15" x14ac:dyDescent="0.2">
      <c r="C48" s="125"/>
      <c r="D48" s="126"/>
      <c r="E48" s="129">
        <f>[1]Final!$D$14</f>
        <v>139.69999999999999</v>
      </c>
      <c r="F48" s="129">
        <f>[1]Final!$G$14</f>
        <v>153.19999999999999</v>
      </c>
      <c r="G48" s="130">
        <f>[1]Final!$J$14</f>
        <v>88.6</v>
      </c>
      <c r="H48" s="130">
        <f>[1]Final!$L$14</f>
        <v>0</v>
      </c>
      <c r="I48" s="130">
        <f>[1]Final!$N$14</f>
        <v>0</v>
      </c>
      <c r="J48" s="130">
        <f>[1]Final!$P$14</f>
        <v>0</v>
      </c>
      <c r="K48" s="130">
        <f>[1]Final!$R$14</f>
        <v>0</v>
      </c>
      <c r="L48" s="130">
        <f>[1]Final!$T$14</f>
        <v>0</v>
      </c>
      <c r="M48" s="131">
        <f>[1]Final!$V$14</f>
        <v>0</v>
      </c>
      <c r="O48" s="132"/>
    </row>
    <row r="49" spans="1:15" x14ac:dyDescent="0.2">
      <c r="A49" s="124"/>
      <c r="B49" s="124"/>
      <c r="C49" s="125"/>
      <c r="D49" s="126"/>
      <c r="E49" s="131">
        <f>[1]Final!$E$14</f>
        <v>0</v>
      </c>
      <c r="F49" s="131">
        <f>[1]Final!$H$14</f>
        <v>0</v>
      </c>
      <c r="G49" s="131">
        <f>[1]Final!$K$14</f>
        <v>0</v>
      </c>
      <c r="H49" s="131">
        <f>[1]Final!$M$14</f>
        <v>0</v>
      </c>
      <c r="I49" s="131">
        <f>[1]Final!$O$14</f>
        <v>0</v>
      </c>
      <c r="J49" s="131">
        <f>[1]Final!$Q$14</f>
        <v>0</v>
      </c>
      <c r="K49" s="131">
        <f>[1]Final!$S$14</f>
        <v>0</v>
      </c>
      <c r="L49" s="131">
        <f>[1]Final!$U$14</f>
        <v>0</v>
      </c>
      <c r="M49" s="131">
        <f>[1]Final!$W$14</f>
        <v>0</v>
      </c>
      <c r="O49" s="132"/>
    </row>
    <row r="50" spans="1:15" x14ac:dyDescent="0.2">
      <c r="A50" s="124"/>
      <c r="B50" s="124"/>
      <c r="C50" s="125"/>
      <c r="D50" s="126"/>
      <c r="E50" s="131">
        <f>[1]Final!$F$14</f>
        <v>0</v>
      </c>
      <c r="F50" s="131">
        <f>[1]Final!$I$14</f>
        <v>0</v>
      </c>
      <c r="O50" s="132"/>
    </row>
    <row r="51" spans="1:15" x14ac:dyDescent="0.2">
      <c r="A51" s="124"/>
      <c r="B51" s="124"/>
      <c r="C51" s="125"/>
      <c r="D51" s="126"/>
      <c r="O51" s="132"/>
    </row>
    <row r="52" spans="1:15" x14ac:dyDescent="0.2">
      <c r="A52" s="124"/>
      <c r="B52" s="124"/>
      <c r="C52" s="125"/>
      <c r="D52" s="126"/>
      <c r="O52" s="132"/>
    </row>
    <row r="53" spans="1:15" x14ac:dyDescent="0.2">
      <c r="A53" s="124"/>
      <c r="B53" s="124"/>
      <c r="C53" s="125"/>
      <c r="D53" s="126"/>
      <c r="O53" s="132"/>
    </row>
    <row r="54" spans="1:15" x14ac:dyDescent="0.2">
      <c r="A54" s="124"/>
      <c r="B54" s="124"/>
      <c r="C54" s="125"/>
      <c r="D54" s="126"/>
      <c r="O54" s="132"/>
    </row>
    <row r="55" spans="1:15" x14ac:dyDescent="0.2">
      <c r="A55" s="124"/>
      <c r="B55" s="124"/>
      <c r="C55" s="125"/>
      <c r="D55" s="126"/>
      <c r="O55" s="132"/>
    </row>
    <row r="56" spans="1:15" ht="13.5" thickBot="1" x14ac:dyDescent="0.25">
      <c r="A56" s="133" t="s">
        <v>480</v>
      </c>
      <c r="B56" s="134"/>
      <c r="C56" s="135"/>
      <c r="D56" s="136"/>
      <c r="E56" s="135"/>
      <c r="F56" s="135"/>
      <c r="G56" s="135"/>
      <c r="H56" s="135"/>
      <c r="I56" s="135"/>
      <c r="J56" s="135"/>
      <c r="K56" s="137"/>
      <c r="L56" s="135"/>
      <c r="M56" s="135"/>
      <c r="N56" s="138"/>
      <c r="O56" s="137"/>
    </row>
    <row r="57" spans="1:15" x14ac:dyDescent="0.2">
      <c r="A57" s="124"/>
      <c r="B57" s="124"/>
      <c r="D57" s="139"/>
    </row>
    <row r="58" spans="1:15" x14ac:dyDescent="0.2">
      <c r="A58" s="124"/>
      <c r="B58" s="124"/>
      <c r="D58" s="139"/>
      <c r="F58" s="140" t="s">
        <v>481</v>
      </c>
    </row>
    <row r="59" spans="1:15" x14ac:dyDescent="0.2">
      <c r="A59" s="124"/>
      <c r="B59" s="124"/>
      <c r="D59" s="139"/>
    </row>
    <row r="60" spans="1:15" x14ac:dyDescent="0.2">
      <c r="A60" s="124"/>
      <c r="B60" s="124"/>
      <c r="D60" s="139"/>
    </row>
    <row r="61" spans="1:15" x14ac:dyDescent="0.2">
      <c r="A61" s="124"/>
      <c r="B61" s="124"/>
    </row>
    <row r="62" spans="1:15" x14ac:dyDescent="0.2">
      <c r="A62" s="124"/>
      <c r="B62" s="124"/>
    </row>
  </sheetData>
  <sheetProtection selectLockedCells="1"/>
  <mergeCells count="3">
    <mergeCell ref="J9:N9"/>
    <mergeCell ref="E11:G11"/>
    <mergeCell ref="H11:M11"/>
  </mergeCells>
  <pageMargins left="0.32" right="0.18" top="0.53" bottom="0.32" header="0.42" footer="0.28999999999999998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70"/>
  <sheetViews>
    <sheetView zoomScaleNormal="100" workbookViewId="0">
      <selection activeCell="G51" sqref="G51"/>
    </sheetView>
  </sheetViews>
  <sheetFormatPr baseColWidth="10" defaultRowHeight="12" x14ac:dyDescent="0.2"/>
  <cols>
    <col min="1" max="1" width="10.42578125" style="87" customWidth="1"/>
    <col min="2" max="2" width="4.7109375" style="18" customWidth="1"/>
    <col min="3" max="3" width="19.140625" style="4" customWidth="1"/>
    <col min="4" max="5" width="3.42578125" style="18" customWidth="1"/>
    <col min="6" max="6" width="2.42578125" style="18" customWidth="1"/>
    <col min="7" max="7" width="13.140625" style="18" customWidth="1"/>
    <col min="8" max="8" width="3.85546875" style="18" customWidth="1"/>
    <col min="9" max="10" width="3.7109375" style="18" customWidth="1"/>
    <col min="11" max="11" width="4" style="18" customWidth="1"/>
    <col min="12" max="14" width="3.7109375" style="18" customWidth="1"/>
    <col min="15" max="16" width="4" style="18" customWidth="1"/>
    <col min="17" max="17" width="4.7109375" style="4" customWidth="1"/>
    <col min="18" max="18" width="4" style="18" customWidth="1"/>
    <col min="19" max="19" width="5" style="18" customWidth="1"/>
    <col min="20" max="20" width="5.140625" style="18" customWidth="1"/>
    <col min="21" max="21" width="2" style="18" customWidth="1"/>
    <col min="22" max="16384" width="11.42578125" style="18"/>
  </cols>
  <sheetData>
    <row r="7" spans="1:21" ht="19.5" customHeight="1" x14ac:dyDescent="0.25">
      <c r="B7" s="149" t="s">
        <v>461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</row>
    <row r="8" spans="1:21" ht="17.25" customHeight="1" x14ac:dyDescent="0.25">
      <c r="B8" s="149" t="s">
        <v>462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</row>
    <row r="9" spans="1:21" ht="17.25" customHeight="1" x14ac:dyDescent="0.2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0" spans="1:21" ht="17.25" customHeight="1" x14ac:dyDescent="0.2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</row>
    <row r="11" spans="1:21" ht="18" x14ac:dyDescent="0.25">
      <c r="C11" s="7" t="s">
        <v>429</v>
      </c>
    </row>
    <row r="12" spans="1:21" ht="18" x14ac:dyDescent="0.25">
      <c r="C12" s="7"/>
    </row>
    <row r="13" spans="1:21" x14ac:dyDescent="0.2">
      <c r="H13" s="148" t="s">
        <v>158</v>
      </c>
      <c r="I13" s="148"/>
      <c r="J13" s="148"/>
      <c r="K13" s="148" t="s">
        <v>156</v>
      </c>
      <c r="L13" s="148"/>
      <c r="M13" s="148"/>
      <c r="N13" s="148" t="s">
        <v>157</v>
      </c>
      <c r="O13" s="148"/>
      <c r="P13" s="148"/>
    </row>
    <row r="14" spans="1:21" s="4" customFormat="1" ht="12.75" customHeight="1" x14ac:dyDescent="0.2">
      <c r="A14" s="83" t="s">
        <v>203</v>
      </c>
      <c r="B14" s="4" t="s">
        <v>0</v>
      </c>
      <c r="C14" s="4" t="s">
        <v>1</v>
      </c>
      <c r="D14" s="4" t="s">
        <v>2</v>
      </c>
      <c r="E14" s="21" t="s">
        <v>3</v>
      </c>
      <c r="G14" s="4" t="s">
        <v>62</v>
      </c>
      <c r="H14" s="21">
        <v>1</v>
      </c>
      <c r="I14" s="21">
        <v>2</v>
      </c>
      <c r="J14" s="21" t="s">
        <v>153</v>
      </c>
      <c r="K14" s="4">
        <v>1</v>
      </c>
      <c r="L14" s="4">
        <v>2</v>
      </c>
      <c r="M14" s="4" t="s">
        <v>154</v>
      </c>
      <c r="N14" s="4">
        <v>1</v>
      </c>
      <c r="O14" s="4">
        <v>2</v>
      </c>
      <c r="P14" s="4" t="s">
        <v>155</v>
      </c>
      <c r="Q14" s="4" t="s">
        <v>5</v>
      </c>
      <c r="R14" s="147" t="s">
        <v>6</v>
      </c>
      <c r="S14" s="147"/>
      <c r="T14" s="147"/>
      <c r="U14" s="16"/>
    </row>
    <row r="15" spans="1:21" x14ac:dyDescent="0.2">
      <c r="R15" s="17" t="s">
        <v>72</v>
      </c>
      <c r="S15" s="16" t="s">
        <v>73</v>
      </c>
      <c r="T15" s="17" t="s">
        <v>5</v>
      </c>
      <c r="U15" s="17"/>
    </row>
    <row r="16" spans="1:21" x14ac:dyDescent="0.2">
      <c r="R16" s="88"/>
    </row>
    <row r="17" spans="1:22" x14ac:dyDescent="0.2">
      <c r="A17" s="80">
        <v>286</v>
      </c>
      <c r="B17" s="18">
        <v>1</v>
      </c>
      <c r="C17" s="19" t="str">
        <f>VLOOKUP(A:A,Gutpunkte!A:B,2,FALSE)</f>
        <v>Hofstetter Vanessa</v>
      </c>
      <c r="D17" s="26">
        <f>VLOOKUP(A:A,Gutpunkte!A:D,4,FALSE)</f>
        <v>95</v>
      </c>
      <c r="E17" s="26" t="str">
        <f>VLOOKUP(A:A,Gutpunkte!A:E,5,FALSE)</f>
        <v>MI</v>
      </c>
      <c r="F17" s="19"/>
      <c r="G17" s="19" t="str">
        <f>VLOOKUP(A:A,Gutpunkte!A:C,3,FALSE)</f>
        <v>Gümmenen</v>
      </c>
      <c r="H17" s="19">
        <f>VLOOKUP(A:A,'Rangliste ab 9.Rang'!A:H,8,FALSE)</f>
        <v>98</v>
      </c>
      <c r="I17" s="19">
        <f>VLOOKUP(A:A,'Rangliste ab 9.Rang'!A:I,9,FALSE)</f>
        <v>99</v>
      </c>
      <c r="J17" s="97">
        <f>SUM(H17:I17)</f>
        <v>197</v>
      </c>
      <c r="K17" s="19">
        <f>VLOOKUP(A:A,'Rangliste ab 9.Rang'!A:K,11,FALSE)</f>
        <v>97</v>
      </c>
      <c r="L17" s="19">
        <f>VLOOKUP(A:A,'Rangliste ab 9.Rang'!A:L,12,FALSE)</f>
        <v>98</v>
      </c>
      <c r="M17" s="97">
        <f>SUM(K17:L17)</f>
        <v>195</v>
      </c>
      <c r="N17" s="19">
        <f>VLOOKUP(A:A,'Rangliste ab 9.Rang'!A:N,14,FALSE)</f>
        <v>97</v>
      </c>
      <c r="O17" s="19">
        <f>VLOOKUP(A:A,'Rangliste ab 9.Rang'!A:O,15,FALSE)</f>
        <v>95</v>
      </c>
      <c r="P17" s="97">
        <f>SUM(N17:O17)</f>
        <v>192</v>
      </c>
      <c r="Q17" s="97">
        <f>SUM(P17,M17,J17)</f>
        <v>584</v>
      </c>
      <c r="R17" s="19">
        <f>VLOOKUP(A:A,'Rangliste ab 9.Rang'!A:R,18,FALSE)</f>
        <v>100</v>
      </c>
      <c r="S17" s="19">
        <f>VLOOKUP(A:A,Gutpunkte!A:AB,28,FALSE)</f>
        <v>460</v>
      </c>
      <c r="T17" s="97">
        <f>SUM(R17:S17)</f>
        <v>560</v>
      </c>
      <c r="U17" s="15"/>
    </row>
    <row r="18" spans="1:22" x14ac:dyDescent="0.2">
      <c r="A18" s="80"/>
      <c r="C18" s="19"/>
      <c r="D18" s="26"/>
      <c r="E18" s="26"/>
      <c r="F18" s="19"/>
      <c r="G18" s="19"/>
      <c r="H18" s="19"/>
      <c r="I18" s="19"/>
      <c r="J18" s="97"/>
      <c r="K18" s="19"/>
      <c r="L18" s="19"/>
      <c r="M18" s="97"/>
      <c r="N18" s="19"/>
      <c r="O18" s="19"/>
      <c r="P18" s="97"/>
      <c r="Q18" s="97"/>
      <c r="R18" s="19"/>
      <c r="S18" s="19"/>
      <c r="T18" s="97"/>
      <c r="U18" s="15"/>
    </row>
    <row r="19" spans="1:22" x14ac:dyDescent="0.2">
      <c r="A19" s="80"/>
      <c r="C19" s="19"/>
      <c r="D19" s="26"/>
      <c r="E19" s="26"/>
      <c r="F19" s="19"/>
      <c r="G19" s="19"/>
      <c r="H19" s="19"/>
      <c r="I19" s="19"/>
      <c r="J19" s="97"/>
      <c r="K19" s="19"/>
      <c r="L19" s="19"/>
      <c r="M19" s="97"/>
      <c r="N19" s="19"/>
      <c r="O19" s="19"/>
      <c r="P19" s="97"/>
      <c r="Q19" s="97"/>
      <c r="R19" s="19"/>
      <c r="S19" s="19"/>
      <c r="T19" s="97"/>
      <c r="U19" s="15"/>
    </row>
    <row r="20" spans="1:22" x14ac:dyDescent="0.2">
      <c r="A20" s="80"/>
      <c r="C20" s="19"/>
      <c r="D20" s="26"/>
      <c r="E20" s="26"/>
      <c r="F20" s="19"/>
      <c r="G20" s="19"/>
      <c r="H20" s="19"/>
      <c r="I20" s="19"/>
      <c r="J20" s="97"/>
      <c r="K20" s="19"/>
      <c r="L20" s="19"/>
      <c r="M20" s="97"/>
      <c r="N20" s="19"/>
      <c r="O20" s="19"/>
      <c r="P20" s="97"/>
      <c r="Q20" s="97"/>
      <c r="R20" s="19"/>
      <c r="S20" s="19"/>
      <c r="T20" s="97"/>
      <c r="U20" s="15"/>
    </row>
    <row r="21" spans="1:22" x14ac:dyDescent="0.2">
      <c r="A21" s="80">
        <v>130</v>
      </c>
      <c r="B21" s="18">
        <v>2</v>
      </c>
      <c r="C21" s="19" t="str">
        <f>VLOOKUP(A:A,Gutpunkte!A:B,2,FALSE)</f>
        <v>Koller Marco</v>
      </c>
      <c r="D21" s="26">
        <f>VLOOKUP(A:A,Gutpunkte!A:D,4,FALSE)</f>
        <v>81</v>
      </c>
      <c r="E21" s="26" t="str">
        <f>VLOOKUP(A:A,Gutpunkte!A:E,5,FALSE)</f>
        <v>OL</v>
      </c>
      <c r="F21" s="19"/>
      <c r="G21" s="19" t="str">
        <f>VLOOKUP(A:A,Gutpunkte!A:C,3,FALSE)</f>
        <v>Steffisburg</v>
      </c>
      <c r="H21" s="19">
        <f>VLOOKUP(A:A,'Rangliste ab 9.Rang'!A:H,8,FALSE)</f>
        <v>95</v>
      </c>
      <c r="I21" s="19">
        <f>VLOOKUP(A:A,'Rangliste ab 9.Rang'!A:I,9,FALSE)</f>
        <v>95</v>
      </c>
      <c r="J21" s="97">
        <f>SUM(H21:I21)</f>
        <v>190</v>
      </c>
      <c r="K21" s="19">
        <f>VLOOKUP(A:A,'Rangliste ab 9.Rang'!A:K,11,FALSE)</f>
        <v>100</v>
      </c>
      <c r="L21" s="19">
        <f>VLOOKUP(A:A,'Rangliste ab 9.Rang'!A:L,12,FALSE)</f>
        <v>99</v>
      </c>
      <c r="M21" s="97">
        <f>SUM(K21:L21)</f>
        <v>199</v>
      </c>
      <c r="N21" s="19">
        <f>VLOOKUP(A:A,'Rangliste ab 9.Rang'!A:N,14,FALSE)</f>
        <v>97</v>
      </c>
      <c r="O21" s="19">
        <f>VLOOKUP(A:A,'Rangliste ab 9.Rang'!A:O,15,FALSE)</f>
        <v>95</v>
      </c>
      <c r="P21" s="97">
        <f>SUM(N21:O21)</f>
        <v>192</v>
      </c>
      <c r="Q21" s="97">
        <f>SUM(P21,M21,J21)</f>
        <v>581</v>
      </c>
      <c r="R21" s="19">
        <f>VLOOKUP(A:A,'Rangliste ab 9.Rang'!A:R,18,FALSE)</f>
        <v>100</v>
      </c>
      <c r="S21" s="19">
        <f>VLOOKUP(A:A,Gutpunkte!A:AB,28,FALSE)</f>
        <v>1120</v>
      </c>
      <c r="T21" s="97">
        <f>SUM(R21:S21)</f>
        <v>1220</v>
      </c>
      <c r="U21" s="15"/>
    </row>
    <row r="22" spans="1:22" x14ac:dyDescent="0.2">
      <c r="A22" s="80"/>
      <c r="C22" s="19"/>
      <c r="D22" s="26"/>
      <c r="E22" s="26"/>
      <c r="F22" s="19"/>
      <c r="G22" s="19"/>
      <c r="H22" s="19"/>
      <c r="I22" s="19"/>
      <c r="J22" s="97"/>
      <c r="K22" s="19"/>
      <c r="L22" s="19"/>
      <c r="M22" s="97"/>
      <c r="N22" s="19"/>
      <c r="O22" s="19"/>
      <c r="P22" s="97"/>
      <c r="Q22" s="97"/>
      <c r="R22" s="19"/>
      <c r="S22" s="19"/>
      <c r="T22" s="97"/>
      <c r="U22" s="15"/>
    </row>
    <row r="23" spans="1:22" x14ac:dyDescent="0.2">
      <c r="A23" s="80"/>
      <c r="C23" s="19"/>
      <c r="D23" s="26"/>
      <c r="E23" s="26"/>
      <c r="F23" s="19"/>
      <c r="G23" s="19"/>
      <c r="H23" s="19"/>
      <c r="I23" s="19"/>
      <c r="J23" s="97"/>
      <c r="K23" s="19"/>
      <c r="L23" s="19"/>
      <c r="M23" s="97"/>
      <c r="N23" s="19"/>
      <c r="O23" s="19"/>
      <c r="P23" s="97"/>
      <c r="Q23" s="97"/>
      <c r="R23" s="19"/>
      <c r="S23" s="19"/>
      <c r="T23" s="97"/>
      <c r="U23" s="15"/>
    </row>
    <row r="24" spans="1:22" x14ac:dyDescent="0.2">
      <c r="A24" s="80"/>
      <c r="C24" s="19"/>
      <c r="D24" s="26"/>
      <c r="E24" s="26"/>
      <c r="F24" s="19"/>
      <c r="G24" s="19"/>
      <c r="H24" s="19"/>
      <c r="I24" s="19"/>
      <c r="J24" s="97"/>
      <c r="K24" s="19"/>
      <c r="L24" s="19"/>
      <c r="M24" s="97"/>
      <c r="N24" s="19"/>
      <c r="O24" s="19"/>
      <c r="P24" s="97"/>
      <c r="Q24" s="97"/>
      <c r="R24" s="19"/>
      <c r="S24" s="19"/>
      <c r="T24" s="97"/>
      <c r="U24" s="15"/>
    </row>
    <row r="25" spans="1:22" x14ac:dyDescent="0.2">
      <c r="A25" s="80">
        <v>54</v>
      </c>
      <c r="B25" s="18">
        <v>3</v>
      </c>
      <c r="C25" s="19" t="str">
        <f>VLOOKUP(A:A,Gutpunkte!A:B,2,FALSE)</f>
        <v>Eggimann Lara</v>
      </c>
      <c r="D25" s="26">
        <f>VLOOKUP(A:A,Gutpunkte!A:D,4,FALSE)</f>
        <v>89</v>
      </c>
      <c r="E25" s="26" t="str">
        <f>VLOOKUP(A:A,Gutpunkte!A:E,5,FALSE)</f>
        <v>OL</v>
      </c>
      <c r="F25" s="19"/>
      <c r="G25" s="19" t="str">
        <f>VLOOKUP(A:A,Gutpunkte!A:C,3,FALSE)</f>
        <v>Spiez</v>
      </c>
      <c r="H25" s="19">
        <f>VLOOKUP(A:A,'Rangliste ab 9.Rang'!A:H,8,FALSE)</f>
        <v>97</v>
      </c>
      <c r="I25" s="97">
        <f>VLOOKUP(A:A,'Rangliste ab 9.Rang'!A:I,9,FALSE)</f>
        <v>93</v>
      </c>
      <c r="J25" s="97">
        <f>SUM(H25:I25)</f>
        <v>190</v>
      </c>
      <c r="K25" s="19">
        <f>VLOOKUP(A:A,'Rangliste ab 9.Rang'!A:K,11,FALSE)</f>
        <v>98</v>
      </c>
      <c r="L25" s="19">
        <f>VLOOKUP(A:A,'Rangliste ab 9.Rang'!A:L,12,FALSE)</f>
        <v>99</v>
      </c>
      <c r="M25" s="97">
        <f>SUM(K25:L25)</f>
        <v>197</v>
      </c>
      <c r="N25" s="19">
        <f>VLOOKUP(A:A,'Rangliste ab 9.Rang'!A:N,14,FALSE)</f>
        <v>88</v>
      </c>
      <c r="O25" s="19">
        <f>VLOOKUP(A:A,'Rangliste ab 9.Rang'!A:O,15,FALSE)</f>
        <v>95</v>
      </c>
      <c r="P25" s="97">
        <f>SUM(N25:O25)</f>
        <v>183</v>
      </c>
      <c r="Q25" s="97">
        <f>SUM(P25,M25,J25)</f>
        <v>570</v>
      </c>
      <c r="R25" s="19">
        <f>VLOOKUP(A:A,'Rangliste ab 9.Rang'!A:R,18,FALSE)</f>
        <v>100</v>
      </c>
      <c r="S25" s="19">
        <f>VLOOKUP(A:A,Gutpunkte!A:AB,28,FALSE)</f>
        <v>1065</v>
      </c>
      <c r="T25" s="97">
        <f>SUM(R25:S25)</f>
        <v>1165</v>
      </c>
      <c r="U25" s="15"/>
      <c r="V25" s="25"/>
    </row>
    <row r="26" spans="1:22" x14ac:dyDescent="0.2">
      <c r="A26" s="80"/>
      <c r="C26" s="19"/>
      <c r="D26" s="26"/>
      <c r="E26" s="26"/>
      <c r="F26" s="19"/>
      <c r="G26" s="19"/>
      <c r="H26" s="19"/>
      <c r="I26" s="97"/>
      <c r="J26" s="97"/>
      <c r="K26" s="19"/>
      <c r="L26" s="19"/>
      <c r="M26" s="97"/>
      <c r="N26" s="19"/>
      <c r="O26" s="19"/>
      <c r="P26" s="97"/>
      <c r="Q26" s="97"/>
      <c r="R26" s="19"/>
      <c r="S26" s="19"/>
      <c r="T26" s="97"/>
      <c r="U26" s="15"/>
      <c r="V26" s="25"/>
    </row>
    <row r="27" spans="1:22" x14ac:dyDescent="0.2">
      <c r="A27" s="80"/>
      <c r="C27" s="19"/>
      <c r="D27" s="26"/>
      <c r="E27" s="26"/>
      <c r="F27" s="19"/>
      <c r="G27" s="19"/>
      <c r="H27" s="19"/>
      <c r="I27" s="97"/>
      <c r="J27" s="97"/>
      <c r="K27" s="19"/>
      <c r="L27" s="19"/>
      <c r="M27" s="97"/>
      <c r="N27" s="19"/>
      <c r="O27" s="19"/>
      <c r="P27" s="97"/>
      <c r="Q27" s="97"/>
      <c r="R27" s="19"/>
      <c r="S27" s="19"/>
      <c r="T27" s="97"/>
      <c r="U27" s="15"/>
      <c r="V27" s="25"/>
    </row>
    <row r="28" spans="1:22" x14ac:dyDescent="0.2">
      <c r="A28" s="80"/>
      <c r="C28" s="19"/>
      <c r="D28" s="26"/>
      <c r="E28" s="26"/>
      <c r="F28" s="19"/>
      <c r="G28" s="19"/>
      <c r="H28" s="19"/>
      <c r="I28" s="97"/>
      <c r="J28" s="97"/>
      <c r="K28" s="19"/>
      <c r="L28" s="19"/>
      <c r="M28" s="97"/>
      <c r="N28" s="19"/>
      <c r="O28" s="19"/>
      <c r="P28" s="97"/>
      <c r="Q28" s="97"/>
      <c r="R28" s="19"/>
      <c r="S28" s="19"/>
      <c r="T28" s="97"/>
      <c r="U28" s="15"/>
      <c r="V28" s="25"/>
    </row>
    <row r="29" spans="1:22" x14ac:dyDescent="0.2">
      <c r="A29" s="80">
        <v>6</v>
      </c>
      <c r="B29" s="18">
        <v>4</v>
      </c>
      <c r="C29" s="19" t="str">
        <f>VLOOKUP(A:A,Gutpunkte!A:B,2,FALSE)</f>
        <v>Annen Michael</v>
      </c>
      <c r="D29" s="26">
        <f>VLOOKUP(A:A,Gutpunkte!A:D,4,FALSE)</f>
        <v>85</v>
      </c>
      <c r="E29" s="26" t="str">
        <f>VLOOKUP(A:A,Gutpunkte!A:E,5,FALSE)</f>
        <v>OL</v>
      </c>
      <c r="F29" s="19"/>
      <c r="G29" s="19" t="str">
        <f>VLOOKUP(A:A,Gutpunkte!A:C,3,FALSE)</f>
        <v>Zweisimmen</v>
      </c>
      <c r="H29" s="97">
        <f>VLOOKUP(A:A,'Rangliste ab 9.Rang'!A:H,8,FALSE)</f>
        <v>95</v>
      </c>
      <c r="I29" s="19">
        <f>VLOOKUP(A:A,'Rangliste ab 9.Rang'!A:I,9,FALSE)</f>
        <v>97</v>
      </c>
      <c r="J29" s="97">
        <f>SUM(H29:I29)</f>
        <v>192</v>
      </c>
      <c r="K29" s="19">
        <f>VLOOKUP(A:A,'Rangliste ab 9.Rang'!A:K,11,FALSE)</f>
        <v>99</v>
      </c>
      <c r="L29" s="19">
        <f>VLOOKUP(A:A,'Rangliste ab 9.Rang'!A:L,12,FALSE)</f>
        <v>96</v>
      </c>
      <c r="M29" s="97">
        <f>SUM(K29:L29)</f>
        <v>195</v>
      </c>
      <c r="N29" s="97">
        <f>VLOOKUP(A:A,'Rangliste ab 9.Rang'!A:N,14,FALSE)</f>
        <v>89</v>
      </c>
      <c r="O29" s="19">
        <f>VLOOKUP(A:A,'Rangliste ab 9.Rang'!A:O,15,FALSE)</f>
        <v>91</v>
      </c>
      <c r="P29" s="97">
        <f>SUM(N29:O29)</f>
        <v>180</v>
      </c>
      <c r="Q29" s="97">
        <f>SUM(P29,M29,J29)</f>
        <v>567</v>
      </c>
      <c r="R29" s="19">
        <f>VLOOKUP(A:A,'Rangliste ab 9.Rang'!A:R,18,FALSE)</f>
        <v>95</v>
      </c>
      <c r="S29" s="19">
        <f>VLOOKUP(A:A,Gutpunkte!A:AB,28,FALSE)</f>
        <v>825</v>
      </c>
      <c r="T29" s="97">
        <f>SUM(R29:S29)</f>
        <v>920</v>
      </c>
      <c r="U29" s="15"/>
    </row>
    <row r="30" spans="1:22" x14ac:dyDescent="0.2">
      <c r="A30" s="80"/>
      <c r="C30" s="19"/>
      <c r="D30" s="26"/>
      <c r="E30" s="26"/>
      <c r="F30" s="19"/>
      <c r="G30" s="19"/>
      <c r="H30" s="97"/>
      <c r="I30" s="19"/>
      <c r="J30" s="97"/>
      <c r="K30" s="19"/>
      <c r="L30" s="19"/>
      <c r="M30" s="97"/>
      <c r="N30" s="97"/>
      <c r="O30" s="19"/>
      <c r="P30" s="97"/>
      <c r="Q30" s="97"/>
      <c r="R30" s="19"/>
      <c r="S30" s="19"/>
      <c r="T30" s="97"/>
      <c r="U30" s="15"/>
    </row>
    <row r="31" spans="1:22" x14ac:dyDescent="0.2">
      <c r="A31" s="80"/>
      <c r="C31" s="19"/>
      <c r="D31" s="26"/>
      <c r="E31" s="26"/>
      <c r="F31" s="19"/>
      <c r="G31" s="19"/>
      <c r="H31" s="97"/>
      <c r="I31" s="19"/>
      <c r="J31" s="97"/>
      <c r="K31" s="19"/>
      <c r="L31" s="19"/>
      <c r="M31" s="97"/>
      <c r="N31" s="97"/>
      <c r="O31" s="19"/>
      <c r="P31" s="97"/>
      <c r="Q31" s="97"/>
      <c r="R31" s="19"/>
      <c r="S31" s="19"/>
      <c r="T31" s="97"/>
      <c r="U31" s="15"/>
    </row>
    <row r="32" spans="1:22" x14ac:dyDescent="0.2">
      <c r="A32" s="80"/>
      <c r="C32" s="19"/>
      <c r="D32" s="26"/>
      <c r="E32" s="26"/>
      <c r="F32" s="19"/>
      <c r="G32" s="19"/>
      <c r="H32" s="97"/>
      <c r="I32" s="19"/>
      <c r="J32" s="97"/>
      <c r="K32" s="19"/>
      <c r="L32" s="19"/>
      <c r="M32" s="97"/>
      <c r="N32" s="97"/>
      <c r="O32" s="19"/>
      <c r="P32" s="97"/>
      <c r="Q32" s="97"/>
      <c r="R32" s="19"/>
      <c r="S32" s="19"/>
      <c r="T32" s="97"/>
      <c r="U32" s="15"/>
    </row>
    <row r="33" spans="1:21" x14ac:dyDescent="0.2">
      <c r="A33" s="80">
        <v>337</v>
      </c>
      <c r="B33" s="18">
        <v>5</v>
      </c>
      <c r="C33" s="19" t="str">
        <f>VLOOKUP(A:A,Gutpunkte!A:B,2,FALSE)</f>
        <v>Zahnd Monika</v>
      </c>
      <c r="D33" s="26">
        <f>VLOOKUP(A:A,Gutpunkte!A:D,4,FALSE)</f>
        <v>73</v>
      </c>
      <c r="E33" s="26" t="str">
        <f>VLOOKUP(A:A,Gutpunkte!A:E,5,FALSE)</f>
        <v>OL</v>
      </c>
      <c r="F33" s="19"/>
      <c r="G33" s="19" t="str">
        <f>VLOOKUP(A:A,Gutpunkte!A:C,3,FALSE)</f>
        <v>Kandergrund</v>
      </c>
      <c r="H33" s="19">
        <f>VLOOKUP(A:A,'Rangliste ab 9.Rang'!A:H,8,FALSE)</f>
        <v>96</v>
      </c>
      <c r="I33" s="19">
        <f>VLOOKUP(A:A,'Rangliste ab 9.Rang'!A:I,9,FALSE)</f>
        <v>97</v>
      </c>
      <c r="J33" s="97">
        <f>SUM(H33:I33)</f>
        <v>193</v>
      </c>
      <c r="K33" s="19">
        <f>VLOOKUP(A:A,'Rangliste ab 9.Rang'!A:K,11,FALSE)</f>
        <v>99</v>
      </c>
      <c r="L33" s="19">
        <f>VLOOKUP(A:A,'Rangliste ab 9.Rang'!A:L,12,FALSE)</f>
        <v>97</v>
      </c>
      <c r="M33" s="97">
        <f>SUM(K33:L33)</f>
        <v>196</v>
      </c>
      <c r="N33" s="19">
        <f>VLOOKUP(A:A,'Rangliste ab 9.Rang'!A:N,14,FALSE)</f>
        <v>90</v>
      </c>
      <c r="O33" s="19">
        <f>VLOOKUP(A:A,'Rangliste ab 9.Rang'!A:O,15,FALSE)</f>
        <v>88</v>
      </c>
      <c r="P33" s="97">
        <f>SUM(N33:O33)</f>
        <v>178</v>
      </c>
      <c r="Q33" s="97">
        <f>SUM(P33,M33,J33)</f>
        <v>567</v>
      </c>
      <c r="R33" s="19">
        <f>VLOOKUP(A:A,'Rangliste ab 9.Rang'!A:R,18,FALSE)</f>
        <v>95</v>
      </c>
      <c r="S33" s="19">
        <f>VLOOKUP(A:A,Gutpunkte!A:AB,28,FALSE)</f>
        <v>95</v>
      </c>
      <c r="T33" s="97">
        <f>SUM(R33:S33)</f>
        <v>190</v>
      </c>
      <c r="U33" s="15"/>
    </row>
    <row r="34" spans="1:21" x14ac:dyDescent="0.2">
      <c r="A34" s="80"/>
      <c r="C34" s="19"/>
      <c r="D34" s="26"/>
      <c r="E34" s="26"/>
      <c r="F34" s="19"/>
      <c r="G34" s="19"/>
      <c r="H34" s="19"/>
      <c r="I34" s="19"/>
      <c r="J34" s="97"/>
      <c r="K34" s="19"/>
      <c r="L34" s="19"/>
      <c r="M34" s="97"/>
      <c r="N34" s="19"/>
      <c r="O34" s="19"/>
      <c r="P34" s="97"/>
      <c r="Q34" s="97"/>
      <c r="R34" s="19"/>
      <c r="S34" s="19"/>
      <c r="T34" s="97"/>
      <c r="U34" s="15"/>
    </row>
    <row r="35" spans="1:21" x14ac:dyDescent="0.2">
      <c r="A35" s="80"/>
      <c r="C35" s="19"/>
      <c r="D35" s="26"/>
      <c r="E35" s="26"/>
      <c r="F35" s="19"/>
      <c r="G35" s="19"/>
      <c r="H35" s="19"/>
      <c r="I35" s="19"/>
      <c r="J35" s="97"/>
      <c r="K35" s="19"/>
      <c r="L35" s="19"/>
      <c r="M35" s="97"/>
      <c r="N35" s="19"/>
      <c r="O35" s="19"/>
      <c r="P35" s="97"/>
      <c r="Q35" s="97"/>
      <c r="R35" s="19"/>
      <c r="S35" s="19"/>
      <c r="T35" s="97"/>
      <c r="U35" s="15"/>
    </row>
    <row r="36" spans="1:21" x14ac:dyDescent="0.2">
      <c r="A36" s="80"/>
      <c r="C36" s="19"/>
      <c r="D36" s="26"/>
      <c r="E36" s="26"/>
      <c r="F36" s="19"/>
      <c r="G36" s="19"/>
      <c r="H36" s="19"/>
      <c r="I36" s="19"/>
      <c r="J36" s="97"/>
      <c r="K36" s="19"/>
      <c r="L36" s="19"/>
      <c r="M36" s="97"/>
      <c r="N36" s="19"/>
      <c r="O36" s="19"/>
      <c r="P36" s="97"/>
      <c r="Q36" s="97"/>
      <c r="R36" s="19"/>
      <c r="S36" s="19"/>
      <c r="T36" s="97"/>
      <c r="U36" s="15"/>
    </row>
    <row r="37" spans="1:21" x14ac:dyDescent="0.2">
      <c r="A37" s="80">
        <v>254</v>
      </c>
      <c r="B37" s="18">
        <v>6</v>
      </c>
      <c r="C37" s="19" t="str">
        <f>VLOOKUP(A:A,Gutpunkte!A:B,2,FALSE)</f>
        <v>Binggeli Natalie</v>
      </c>
      <c r="D37" s="26">
        <f>VLOOKUP(A:A,Gutpunkte!A:D,4,FALSE)</f>
        <v>85</v>
      </c>
      <c r="E37" s="24" t="s">
        <v>31</v>
      </c>
      <c r="F37" s="19"/>
      <c r="G37" s="19" t="str">
        <f>VLOOKUP(A:A,Gutpunkte!A:C,3,FALSE)</f>
        <v>Burgdorf</v>
      </c>
      <c r="H37" s="19">
        <f>VLOOKUP(A:A,'Rangliste ab 9.Rang'!A:H,8,FALSE)</f>
        <v>94</v>
      </c>
      <c r="I37" s="19">
        <f>VLOOKUP(A:A,'Rangliste ab 9.Rang'!A:I,9,FALSE)</f>
        <v>91</v>
      </c>
      <c r="J37" s="97">
        <f>SUM(H37:I37)</f>
        <v>185</v>
      </c>
      <c r="K37" s="19">
        <f>VLOOKUP(A:A,'Rangliste ab 9.Rang'!A:K,11,FALSE)</f>
        <v>96</v>
      </c>
      <c r="L37" s="19">
        <f>VLOOKUP(A:A,'Rangliste ab 9.Rang'!A:L,12,FALSE)</f>
        <v>98</v>
      </c>
      <c r="M37" s="97">
        <f>SUM(K37:L37)</f>
        <v>194</v>
      </c>
      <c r="N37" s="19">
        <f>VLOOKUP(A:A,'Rangliste ab 9.Rang'!A:N,14,FALSE)</f>
        <v>94</v>
      </c>
      <c r="O37" s="19">
        <f>VLOOKUP(A:A,'Rangliste ab 9.Rang'!A:O,15,FALSE)</f>
        <v>93</v>
      </c>
      <c r="P37" s="97">
        <f>SUM(N37:O37)</f>
        <v>187</v>
      </c>
      <c r="Q37" s="97">
        <f>SUM(P37,M37,J37)</f>
        <v>566</v>
      </c>
      <c r="R37" s="19">
        <f>VLOOKUP(A:A,'Rangliste ab 9.Rang'!A:R,18,FALSE)</f>
        <v>95</v>
      </c>
      <c r="S37" s="19">
        <f>VLOOKUP(A:A,Gutpunkte!A:AB,28,FALSE)</f>
        <v>1055</v>
      </c>
      <c r="T37" s="97">
        <f>SUM(R37:S37)</f>
        <v>1150</v>
      </c>
      <c r="U37" s="15"/>
    </row>
    <row r="38" spans="1:21" x14ac:dyDescent="0.2">
      <c r="A38" s="80"/>
      <c r="C38" s="19"/>
      <c r="D38" s="26"/>
      <c r="E38" s="26"/>
      <c r="F38" s="19"/>
      <c r="G38" s="19"/>
      <c r="H38" s="19"/>
      <c r="I38" s="19"/>
      <c r="J38" s="97"/>
      <c r="K38" s="19"/>
      <c r="L38" s="19"/>
      <c r="M38" s="97"/>
      <c r="N38" s="19"/>
      <c r="O38" s="19"/>
      <c r="P38" s="97"/>
      <c r="Q38" s="97"/>
      <c r="R38" s="19"/>
      <c r="S38" s="19"/>
      <c r="T38" s="97"/>
      <c r="U38" s="15"/>
    </row>
    <row r="39" spans="1:21" x14ac:dyDescent="0.2">
      <c r="A39" s="80"/>
      <c r="C39" s="19"/>
      <c r="D39" s="26"/>
      <c r="E39" s="26"/>
      <c r="F39" s="19"/>
      <c r="G39" s="19"/>
      <c r="H39" s="19"/>
      <c r="I39" s="19"/>
      <c r="J39" s="97"/>
      <c r="K39" s="19"/>
      <c r="L39" s="19"/>
      <c r="M39" s="97"/>
      <c r="N39" s="19"/>
      <c r="O39" s="19"/>
      <c r="P39" s="97"/>
      <c r="Q39" s="97"/>
      <c r="R39" s="19"/>
      <c r="S39" s="19"/>
      <c r="T39" s="97"/>
      <c r="U39" s="15"/>
    </row>
    <row r="40" spans="1:21" x14ac:dyDescent="0.2">
      <c r="A40" s="80"/>
      <c r="C40" s="19"/>
      <c r="D40" s="26"/>
      <c r="E40" s="26"/>
      <c r="F40" s="19"/>
      <c r="G40" s="19"/>
      <c r="H40" s="19"/>
      <c r="I40" s="19"/>
      <c r="J40" s="97"/>
      <c r="K40" s="19"/>
      <c r="L40" s="19"/>
      <c r="M40" s="97"/>
      <c r="N40" s="19"/>
      <c r="O40" s="19"/>
      <c r="P40" s="97"/>
      <c r="Q40" s="97"/>
      <c r="R40" s="19"/>
      <c r="S40" s="19"/>
      <c r="T40" s="97"/>
      <c r="U40" s="15"/>
    </row>
    <row r="41" spans="1:21" x14ac:dyDescent="0.2">
      <c r="A41" s="80">
        <v>28</v>
      </c>
      <c r="B41" s="18">
        <v>7</v>
      </c>
      <c r="C41" s="19" t="str">
        <f>VLOOKUP(A:A,Gutpunkte!A:B,2,FALSE)</f>
        <v>Binggeli Daniel</v>
      </c>
      <c r="D41" s="26">
        <f>VLOOKUP(A:A,Gutpunkte!A:D,4,FALSE)</f>
        <v>84</v>
      </c>
      <c r="E41" s="26" t="str">
        <f>VLOOKUP(A:A,Gutpunkte!A:E,5,FALSE)</f>
        <v>EM</v>
      </c>
      <c r="F41" s="19"/>
      <c r="G41" s="19" t="str">
        <f>VLOOKUP(A:A,Gutpunkte!A:C,3,FALSE)</f>
        <v>Burgdorf</v>
      </c>
      <c r="H41" s="19">
        <f>VLOOKUP(A:A,'Rangliste ab 9.Rang'!A:H,8,FALSE)</f>
        <v>95</v>
      </c>
      <c r="I41" s="19">
        <f>VLOOKUP(A:A,'Rangliste ab 9.Rang'!A:I,9,FALSE)</f>
        <v>96</v>
      </c>
      <c r="J41" s="97">
        <f>SUM(H41:I41)</f>
        <v>191</v>
      </c>
      <c r="K41" s="19">
        <f>VLOOKUP(A:A,'Rangliste ab 9.Rang'!A:K,11,FALSE)</f>
        <v>97</v>
      </c>
      <c r="L41" s="19">
        <f>VLOOKUP(A:A,'Rangliste ab 9.Rang'!A:L,12,FALSE)</f>
        <v>98</v>
      </c>
      <c r="M41" s="97">
        <f>SUM(K41:L41)</f>
        <v>195</v>
      </c>
      <c r="N41" s="19">
        <f>VLOOKUP(A:A,'Rangliste ab 9.Rang'!A:N,14,FALSE)</f>
        <v>89</v>
      </c>
      <c r="O41" s="19">
        <f>VLOOKUP(A:A,'Rangliste ab 9.Rang'!A:O,15,FALSE)</f>
        <v>90</v>
      </c>
      <c r="P41" s="97">
        <f>SUM(N41:O41)</f>
        <v>179</v>
      </c>
      <c r="Q41" s="97">
        <f>SUM(P41,M41,J41)</f>
        <v>565</v>
      </c>
      <c r="R41" s="19">
        <f>VLOOKUP(A:A,'Rangliste ab 9.Rang'!A:R,18,FALSE)</f>
        <v>95</v>
      </c>
      <c r="S41" s="19">
        <f>VLOOKUP(A:A,Gutpunkte!A:AB,28,FALSE)</f>
        <v>1245</v>
      </c>
      <c r="T41" s="97">
        <f>SUM(R41:S41)</f>
        <v>1340</v>
      </c>
      <c r="U41" s="15"/>
    </row>
    <row r="42" spans="1:21" x14ac:dyDescent="0.2">
      <c r="A42" s="80"/>
      <c r="C42" s="19"/>
      <c r="D42" s="26"/>
      <c r="E42" s="26"/>
      <c r="F42" s="19"/>
      <c r="G42" s="19"/>
      <c r="H42" s="19"/>
      <c r="I42" s="19"/>
      <c r="J42" s="97"/>
      <c r="K42" s="19"/>
      <c r="L42" s="19"/>
      <c r="M42" s="97"/>
      <c r="N42" s="19"/>
      <c r="O42" s="19"/>
      <c r="P42" s="97"/>
      <c r="Q42" s="97"/>
      <c r="R42" s="19"/>
      <c r="S42" s="19"/>
      <c r="T42" s="97"/>
      <c r="U42" s="15"/>
    </row>
    <row r="43" spans="1:21" x14ac:dyDescent="0.2">
      <c r="A43" s="80"/>
      <c r="C43" s="19"/>
      <c r="D43" s="26"/>
      <c r="E43" s="26"/>
      <c r="F43" s="19"/>
      <c r="G43" s="19"/>
      <c r="H43" s="19"/>
      <c r="I43" s="19"/>
      <c r="J43" s="97"/>
      <c r="K43" s="19"/>
      <c r="L43" s="19"/>
      <c r="M43" s="97"/>
      <c r="N43" s="19"/>
      <c r="O43" s="19"/>
      <c r="P43" s="97"/>
      <c r="Q43" s="97"/>
      <c r="R43" s="19"/>
      <c r="S43" s="19"/>
      <c r="T43" s="97"/>
      <c r="U43" s="15"/>
    </row>
    <row r="44" spans="1:21" x14ac:dyDescent="0.2">
      <c r="A44" s="80"/>
      <c r="C44" s="19"/>
      <c r="D44" s="26"/>
      <c r="E44" s="26"/>
      <c r="F44" s="19"/>
      <c r="G44" s="19"/>
      <c r="H44" s="19"/>
      <c r="I44" s="19"/>
      <c r="J44" s="97"/>
      <c r="K44" s="19"/>
      <c r="L44" s="19"/>
      <c r="M44" s="97"/>
      <c r="N44" s="19"/>
      <c r="O44" s="19"/>
      <c r="P44" s="97"/>
      <c r="Q44" s="97"/>
      <c r="R44" s="19"/>
      <c r="S44" s="19"/>
      <c r="T44" s="97"/>
      <c r="U44" s="15"/>
    </row>
    <row r="45" spans="1:21" x14ac:dyDescent="0.2">
      <c r="A45" s="80">
        <v>327</v>
      </c>
      <c r="B45" s="18">
        <v>8</v>
      </c>
      <c r="C45" s="19" t="str">
        <f>VLOOKUP(A:A,Gutpunkte!A:B,2,FALSE)</f>
        <v>Eichelberger Adrian</v>
      </c>
      <c r="D45" s="26">
        <f>VLOOKUP(A:A,Gutpunkte!A:D,4,FALSE)</f>
        <v>96</v>
      </c>
      <c r="E45" s="26" t="str">
        <f>VLOOKUP(A:A,Gutpunkte!A:E,5,FALSE)</f>
        <v>OA</v>
      </c>
      <c r="F45" s="19"/>
      <c r="G45" s="19" t="str">
        <f>VLOOKUP(A:A,Gutpunkte!A:C,3,FALSE)</f>
        <v>Madiswil</v>
      </c>
      <c r="H45" s="19">
        <f>VLOOKUP(A:A,'Rangliste ab 9.Rang'!A:H,8,FALSE)</f>
        <v>97</v>
      </c>
      <c r="I45" s="19">
        <f>VLOOKUP(A:A,'Rangliste ab 9.Rang'!A:I,9,FALSE)</f>
        <v>95</v>
      </c>
      <c r="J45" s="97">
        <f>SUM(H45:I45)</f>
        <v>192</v>
      </c>
      <c r="K45" s="19">
        <f>VLOOKUP(A:A,'Rangliste ab 9.Rang'!A:K,11,FALSE)</f>
        <v>97</v>
      </c>
      <c r="L45" s="19">
        <f>VLOOKUP(A:A,'Rangliste ab 9.Rang'!A:L,12,FALSE)</f>
        <v>97</v>
      </c>
      <c r="M45" s="97">
        <f>SUM(K45:L45)</f>
        <v>194</v>
      </c>
      <c r="N45" s="19">
        <f>VLOOKUP(A:A,'Rangliste ab 9.Rang'!A:N,14,FALSE)</f>
        <v>94</v>
      </c>
      <c r="O45" s="19">
        <f>VLOOKUP(A:A,'Rangliste ab 9.Rang'!A:O,15,FALSE)</f>
        <v>83</v>
      </c>
      <c r="P45" s="97">
        <f>SUM(N45:O45)</f>
        <v>177</v>
      </c>
      <c r="Q45" s="97">
        <f>SUM(P45,M45,J45)</f>
        <v>563</v>
      </c>
      <c r="R45" s="19">
        <f>VLOOKUP(A:A,'Rangliste ab 9.Rang'!A:R,18,FALSE)</f>
        <v>95</v>
      </c>
      <c r="S45" s="19">
        <f>VLOOKUP(A:A,Gutpunkte!A:AB,28,FALSE)</f>
        <v>180</v>
      </c>
      <c r="T45" s="97">
        <f>SUM(R45:S45)</f>
        <v>275</v>
      </c>
      <c r="U45" s="15"/>
    </row>
    <row r="46" spans="1:21" x14ac:dyDescent="0.2">
      <c r="A46" s="80"/>
      <c r="C46" s="19"/>
      <c r="D46" s="26"/>
      <c r="E46" s="26"/>
      <c r="F46" s="19"/>
      <c r="G46" s="19"/>
      <c r="H46" s="19"/>
      <c r="I46" s="19"/>
      <c r="J46" s="97"/>
      <c r="K46" s="19"/>
      <c r="L46" s="19"/>
      <c r="M46" s="97"/>
      <c r="N46" s="19"/>
      <c r="O46" s="19"/>
      <c r="P46" s="97"/>
      <c r="Q46" s="97"/>
      <c r="R46" s="19"/>
      <c r="S46" s="19"/>
      <c r="T46" s="97"/>
      <c r="U46" s="15"/>
    </row>
    <row r="47" spans="1:21" x14ac:dyDescent="0.2">
      <c r="A47" s="80"/>
      <c r="C47" s="19"/>
      <c r="D47" s="26"/>
      <c r="E47" s="26"/>
      <c r="F47" s="19"/>
      <c r="G47" s="19"/>
      <c r="H47" s="19"/>
      <c r="I47" s="19"/>
      <c r="J47" s="97"/>
      <c r="K47" s="19"/>
      <c r="L47" s="19"/>
      <c r="M47" s="97"/>
      <c r="N47" s="19"/>
      <c r="O47" s="19"/>
      <c r="P47" s="97"/>
      <c r="Q47" s="97"/>
      <c r="R47" s="19"/>
      <c r="S47" s="19"/>
      <c r="T47" s="97"/>
      <c r="U47" s="15"/>
    </row>
    <row r="48" spans="1:21" x14ac:dyDescent="0.2">
      <c r="A48" s="80"/>
      <c r="C48" s="19"/>
      <c r="D48" s="26"/>
      <c r="E48" s="26"/>
      <c r="F48" s="19"/>
      <c r="G48" s="19"/>
      <c r="H48" s="19"/>
      <c r="I48" s="19"/>
      <c r="J48" s="97"/>
      <c r="K48" s="19"/>
      <c r="L48" s="19"/>
      <c r="M48" s="97"/>
      <c r="N48" s="19"/>
      <c r="O48" s="19"/>
      <c r="P48" s="97"/>
      <c r="Q48" s="97"/>
      <c r="R48" s="19"/>
      <c r="S48" s="19"/>
      <c r="T48" s="97"/>
      <c r="U48" s="15"/>
    </row>
    <row r="49" spans="1:22" x14ac:dyDescent="0.2">
      <c r="A49" s="80"/>
      <c r="C49" s="19"/>
      <c r="D49" s="26"/>
      <c r="E49" s="26"/>
      <c r="F49" s="19"/>
      <c r="G49" s="19"/>
      <c r="H49" s="19"/>
      <c r="I49" s="97"/>
      <c r="J49" s="97"/>
      <c r="K49" s="19"/>
      <c r="L49" s="19"/>
      <c r="M49" s="97"/>
      <c r="N49" s="19"/>
      <c r="O49" s="19"/>
      <c r="P49" s="97"/>
      <c r="Q49" s="97"/>
      <c r="R49" s="19"/>
      <c r="S49" s="19"/>
      <c r="T49" s="97"/>
      <c r="U49" s="15"/>
      <c r="V49" s="25"/>
    </row>
    <row r="50" spans="1:22" x14ac:dyDescent="0.2">
      <c r="A50" s="80"/>
      <c r="C50" s="19"/>
      <c r="D50" s="26"/>
      <c r="E50" s="26"/>
      <c r="F50" s="19"/>
      <c r="G50" s="19"/>
      <c r="H50" s="19"/>
      <c r="I50" s="97"/>
      <c r="J50" s="97"/>
      <c r="K50" s="19"/>
      <c r="L50" s="19"/>
      <c r="M50" s="97"/>
      <c r="N50" s="19"/>
      <c r="O50" s="19"/>
      <c r="P50" s="97"/>
      <c r="Q50" s="97"/>
      <c r="R50" s="19"/>
      <c r="S50" s="19"/>
      <c r="T50" s="97"/>
      <c r="U50" s="15"/>
      <c r="V50" s="25"/>
    </row>
    <row r="51" spans="1:22" x14ac:dyDescent="0.2">
      <c r="A51" s="80"/>
      <c r="C51" s="19"/>
      <c r="D51" s="26"/>
      <c r="E51" s="26"/>
      <c r="F51" s="19"/>
      <c r="G51" s="19"/>
      <c r="H51" s="19"/>
      <c r="I51" s="97"/>
      <c r="J51" s="97"/>
      <c r="K51" s="19"/>
      <c r="L51" s="19"/>
      <c r="M51" s="97"/>
      <c r="N51" s="19"/>
      <c r="O51" s="19"/>
      <c r="P51" s="97"/>
      <c r="Q51" s="97"/>
      <c r="R51" s="19"/>
      <c r="S51" s="19"/>
      <c r="T51" s="97"/>
      <c r="U51" s="15"/>
      <c r="V51" s="25"/>
    </row>
    <row r="52" spans="1:22" x14ac:dyDescent="0.2">
      <c r="A52" s="80"/>
      <c r="C52" s="19"/>
      <c r="D52" s="26"/>
      <c r="E52" s="26"/>
      <c r="F52" s="19"/>
      <c r="G52" s="19"/>
      <c r="H52" s="97"/>
      <c r="I52" s="19"/>
      <c r="J52" s="97"/>
      <c r="K52" s="19"/>
      <c r="L52" s="19"/>
      <c r="M52" s="97"/>
      <c r="N52" s="97"/>
      <c r="O52" s="19"/>
      <c r="P52" s="97"/>
      <c r="Q52" s="97"/>
      <c r="R52" s="19"/>
      <c r="S52" s="19"/>
      <c r="T52" s="97"/>
      <c r="U52" s="15"/>
    </row>
    <row r="53" spans="1:22" x14ac:dyDescent="0.2">
      <c r="A53" s="80"/>
      <c r="C53" s="19"/>
      <c r="D53" s="26"/>
      <c r="E53" s="26"/>
      <c r="F53" s="19"/>
      <c r="G53" s="19"/>
      <c r="H53" s="97"/>
      <c r="I53" s="19"/>
      <c r="J53" s="97"/>
      <c r="K53" s="19"/>
      <c r="L53" s="19"/>
      <c r="M53" s="97"/>
      <c r="N53" s="97"/>
      <c r="O53" s="19"/>
      <c r="P53" s="97"/>
      <c r="Q53" s="97"/>
      <c r="R53" s="19"/>
      <c r="S53" s="19"/>
      <c r="T53" s="97"/>
      <c r="U53" s="15"/>
    </row>
    <row r="54" spans="1:22" x14ac:dyDescent="0.2">
      <c r="A54" s="80"/>
      <c r="C54" s="19"/>
      <c r="D54" s="26"/>
      <c r="E54" s="26"/>
      <c r="F54" s="19"/>
      <c r="G54" s="19"/>
      <c r="H54" s="97"/>
      <c r="I54" s="19"/>
      <c r="J54" s="97"/>
      <c r="K54" s="19"/>
      <c r="L54" s="19"/>
      <c r="M54" s="97"/>
      <c r="N54" s="97"/>
      <c r="O54" s="19"/>
      <c r="P54" s="97"/>
      <c r="Q54" s="97"/>
      <c r="R54" s="19"/>
      <c r="S54" s="19"/>
      <c r="T54" s="97"/>
      <c r="U54" s="15"/>
    </row>
    <row r="55" spans="1:22" x14ac:dyDescent="0.2">
      <c r="A55" s="80"/>
      <c r="C55" s="19"/>
      <c r="D55" s="26"/>
      <c r="E55" s="26"/>
      <c r="F55" s="19"/>
      <c r="G55" s="19"/>
      <c r="H55" s="19"/>
      <c r="I55" s="19"/>
      <c r="J55" s="97"/>
      <c r="K55" s="19"/>
      <c r="L55" s="19"/>
      <c r="M55" s="97"/>
      <c r="N55" s="19"/>
      <c r="O55" s="19"/>
      <c r="P55" s="97"/>
      <c r="Q55" s="97"/>
      <c r="R55" s="19"/>
      <c r="S55" s="19"/>
      <c r="T55" s="97"/>
      <c r="U55" s="15"/>
    </row>
    <row r="56" spans="1:22" x14ac:dyDescent="0.2">
      <c r="A56" s="80"/>
      <c r="C56" s="19"/>
      <c r="D56" s="26"/>
      <c r="E56" s="26"/>
      <c r="F56" s="19"/>
      <c r="G56" s="19"/>
      <c r="H56" s="19"/>
      <c r="I56" s="19"/>
      <c r="J56" s="97"/>
      <c r="K56" s="19"/>
      <c r="L56" s="19"/>
      <c r="M56" s="97"/>
      <c r="N56" s="19"/>
      <c r="O56" s="19"/>
      <c r="P56" s="97"/>
      <c r="Q56" s="97"/>
      <c r="R56" s="19"/>
      <c r="S56" s="19"/>
      <c r="T56" s="97"/>
      <c r="U56" s="15"/>
    </row>
    <row r="57" spans="1:22" x14ac:dyDescent="0.2">
      <c r="A57" s="80"/>
      <c r="C57" s="19"/>
      <c r="D57" s="26"/>
      <c r="E57" s="26"/>
      <c r="F57" s="19"/>
      <c r="G57" s="19"/>
      <c r="H57" s="19"/>
      <c r="I57" s="19"/>
      <c r="J57" s="97"/>
      <c r="K57" s="19"/>
      <c r="L57" s="19"/>
      <c r="M57" s="97"/>
      <c r="N57" s="19"/>
      <c r="O57" s="19"/>
      <c r="P57" s="97"/>
      <c r="Q57" s="97"/>
      <c r="R57" s="19"/>
      <c r="S57" s="19"/>
      <c r="T57" s="97"/>
      <c r="U57" s="15"/>
    </row>
    <row r="58" spans="1:22" x14ac:dyDescent="0.2">
      <c r="A58" s="80"/>
      <c r="C58" s="19"/>
      <c r="D58" s="26"/>
      <c r="E58" s="26"/>
      <c r="F58" s="19"/>
      <c r="G58" s="19"/>
      <c r="H58" s="19"/>
      <c r="I58" s="19"/>
      <c r="J58" s="97"/>
      <c r="K58" s="19"/>
      <c r="L58" s="19"/>
      <c r="M58" s="97"/>
      <c r="N58" s="19"/>
      <c r="O58" s="19"/>
      <c r="P58" s="97"/>
      <c r="Q58" s="97"/>
      <c r="R58" s="19"/>
      <c r="S58" s="19"/>
      <c r="T58" s="97"/>
      <c r="U58" s="15"/>
    </row>
    <row r="59" spans="1:22" x14ac:dyDescent="0.2">
      <c r="A59" s="80"/>
      <c r="C59" s="19"/>
      <c r="D59" s="26"/>
      <c r="E59" s="26"/>
      <c r="F59" s="19"/>
      <c r="G59" s="19"/>
      <c r="H59" s="19"/>
      <c r="I59" s="19"/>
      <c r="J59" s="97"/>
      <c r="K59" s="19"/>
      <c r="L59" s="19"/>
      <c r="M59" s="97"/>
      <c r="N59" s="19"/>
      <c r="O59" s="19"/>
      <c r="P59" s="97"/>
      <c r="Q59" s="97"/>
      <c r="R59" s="19"/>
      <c r="S59" s="19"/>
      <c r="T59" s="97"/>
      <c r="U59" s="15"/>
    </row>
    <row r="60" spans="1:22" x14ac:dyDescent="0.2">
      <c r="A60" s="80"/>
      <c r="C60" s="19"/>
      <c r="D60" s="26"/>
      <c r="E60" s="26"/>
      <c r="F60" s="19"/>
      <c r="G60" s="19"/>
      <c r="H60" s="19"/>
      <c r="I60" s="19"/>
      <c r="J60" s="97"/>
      <c r="K60" s="19"/>
      <c r="L60" s="19"/>
      <c r="M60" s="97"/>
      <c r="N60" s="19"/>
      <c r="O60" s="19"/>
      <c r="P60" s="97"/>
      <c r="Q60" s="97"/>
      <c r="R60" s="19"/>
      <c r="S60" s="19"/>
      <c r="T60" s="97"/>
      <c r="U60" s="15"/>
    </row>
    <row r="61" spans="1:22" x14ac:dyDescent="0.2">
      <c r="A61" s="80"/>
      <c r="C61" s="19"/>
      <c r="D61" s="26"/>
      <c r="E61" s="26"/>
      <c r="F61" s="19"/>
      <c r="G61" s="19"/>
      <c r="H61" s="19"/>
      <c r="I61" s="19"/>
      <c r="J61" s="97"/>
      <c r="K61" s="19"/>
      <c r="L61" s="19"/>
      <c r="M61" s="97"/>
      <c r="N61" s="19"/>
      <c r="O61" s="19"/>
      <c r="P61" s="97"/>
      <c r="Q61" s="97"/>
      <c r="R61" s="19"/>
      <c r="S61" s="19"/>
      <c r="T61" s="97"/>
      <c r="U61" s="15"/>
    </row>
    <row r="62" spans="1:22" x14ac:dyDescent="0.2">
      <c r="A62" s="80"/>
      <c r="C62" s="19"/>
      <c r="D62" s="26"/>
      <c r="E62" s="26"/>
      <c r="F62" s="19"/>
      <c r="G62" s="19"/>
      <c r="H62" s="19"/>
      <c r="I62" s="19"/>
      <c r="J62" s="97"/>
      <c r="K62" s="19"/>
      <c r="L62" s="19"/>
      <c r="M62" s="97"/>
      <c r="N62" s="19"/>
      <c r="O62" s="19"/>
      <c r="P62" s="97"/>
      <c r="Q62" s="97"/>
      <c r="R62" s="19"/>
      <c r="S62" s="19"/>
      <c r="T62" s="97"/>
      <c r="U62" s="15"/>
    </row>
    <row r="63" spans="1:22" x14ac:dyDescent="0.2">
      <c r="A63" s="80"/>
      <c r="C63" s="19"/>
      <c r="D63" s="26"/>
      <c r="E63" s="26"/>
      <c r="F63" s="19"/>
      <c r="G63" s="19"/>
      <c r="H63" s="19"/>
      <c r="I63" s="19"/>
      <c r="J63" s="97"/>
      <c r="K63" s="19"/>
      <c r="L63" s="19"/>
      <c r="M63" s="97"/>
      <c r="N63" s="19"/>
      <c r="O63" s="19"/>
      <c r="P63" s="97"/>
      <c r="Q63" s="97"/>
      <c r="R63" s="19"/>
      <c r="S63" s="19"/>
      <c r="T63" s="97"/>
      <c r="U63" s="15"/>
    </row>
    <row r="64" spans="1:22" x14ac:dyDescent="0.2">
      <c r="A64" s="80"/>
      <c r="C64" s="19"/>
      <c r="D64" s="26"/>
      <c r="E64" s="26"/>
      <c r="F64" s="19"/>
      <c r="G64" s="19"/>
      <c r="H64" s="19"/>
      <c r="I64" s="19"/>
      <c r="J64" s="97"/>
      <c r="K64" s="19"/>
      <c r="L64" s="19"/>
      <c r="M64" s="97"/>
      <c r="N64" s="19"/>
      <c r="O64" s="19"/>
      <c r="P64" s="97"/>
      <c r="Q64" s="97"/>
      <c r="R64" s="19"/>
      <c r="S64" s="19"/>
      <c r="T64" s="97"/>
      <c r="U64" s="15"/>
    </row>
    <row r="65" spans="1:22" x14ac:dyDescent="0.2">
      <c r="A65" s="80"/>
      <c r="C65" s="19"/>
      <c r="D65" s="26"/>
      <c r="E65" s="26"/>
      <c r="F65" s="19"/>
      <c r="G65" s="19"/>
      <c r="H65" s="19"/>
      <c r="I65" s="19"/>
      <c r="J65" s="97"/>
      <c r="K65" s="19"/>
      <c r="L65" s="19"/>
      <c r="M65" s="97"/>
      <c r="N65" s="19"/>
      <c r="O65" s="19"/>
      <c r="P65" s="97"/>
      <c r="Q65" s="97"/>
      <c r="R65" s="19"/>
      <c r="S65" s="19"/>
      <c r="T65" s="97"/>
      <c r="U65" s="15"/>
    </row>
    <row r="66" spans="1:22" x14ac:dyDescent="0.2">
      <c r="A66" s="80"/>
      <c r="C66" s="19"/>
      <c r="D66" s="26"/>
      <c r="E66" s="26"/>
      <c r="F66" s="19"/>
      <c r="G66" s="19"/>
      <c r="H66" s="19"/>
      <c r="I66" s="19"/>
      <c r="J66" s="97"/>
      <c r="K66" s="19"/>
      <c r="L66" s="19"/>
      <c r="M66" s="97"/>
      <c r="N66" s="19"/>
      <c r="O66" s="19"/>
      <c r="P66" s="97"/>
      <c r="Q66" s="97"/>
      <c r="R66" s="19"/>
      <c r="S66" s="19"/>
      <c r="T66" s="97"/>
      <c r="U66" s="15"/>
    </row>
    <row r="67" spans="1:22" x14ac:dyDescent="0.2">
      <c r="A67" s="88"/>
      <c r="C67" s="19"/>
      <c r="D67" s="26"/>
      <c r="E67" s="26"/>
      <c r="F67" s="19"/>
      <c r="G67" s="19"/>
      <c r="H67" s="19"/>
      <c r="I67" s="19"/>
      <c r="J67" s="4"/>
      <c r="K67" s="19"/>
      <c r="L67" s="19"/>
      <c r="M67" s="4"/>
      <c r="N67" s="19"/>
      <c r="O67" s="19"/>
      <c r="P67" s="4"/>
      <c r="R67" s="89"/>
      <c r="S67" s="19"/>
      <c r="T67" s="15"/>
      <c r="U67" s="15"/>
    </row>
    <row r="68" spans="1:22" x14ac:dyDescent="0.2">
      <c r="A68" s="88"/>
      <c r="C68" s="19"/>
      <c r="D68" s="26"/>
      <c r="E68" s="26"/>
      <c r="F68" s="19"/>
      <c r="G68" s="19"/>
      <c r="H68" s="19"/>
      <c r="I68" s="19"/>
      <c r="J68" s="4"/>
      <c r="K68" s="19"/>
      <c r="L68" s="19"/>
      <c r="M68" s="4"/>
      <c r="N68" s="19"/>
      <c r="O68" s="19"/>
      <c r="P68" s="4"/>
      <c r="R68" s="89"/>
      <c r="S68" s="19"/>
      <c r="T68" s="15"/>
      <c r="U68" s="15"/>
    </row>
    <row r="69" spans="1:22" x14ac:dyDescent="0.2">
      <c r="A69" s="88"/>
      <c r="C69" s="19"/>
      <c r="D69" s="26"/>
      <c r="E69" s="26"/>
      <c r="F69" s="19"/>
      <c r="G69" s="19"/>
      <c r="H69" s="19"/>
      <c r="I69" s="19"/>
      <c r="J69" s="4"/>
      <c r="K69" s="19"/>
      <c r="L69" s="19"/>
      <c r="M69" s="4"/>
      <c r="N69" s="19"/>
      <c r="O69" s="19"/>
      <c r="P69" s="4"/>
      <c r="R69" s="89"/>
      <c r="S69" s="19"/>
      <c r="T69" s="15"/>
      <c r="U69" s="15"/>
      <c r="V69" s="25"/>
    </row>
    <row r="70" spans="1:22" x14ac:dyDescent="0.2">
      <c r="A70" s="88"/>
      <c r="C70" s="19"/>
      <c r="D70" s="26"/>
      <c r="E70" s="26"/>
      <c r="F70" s="19"/>
      <c r="G70" s="19"/>
      <c r="H70" s="19"/>
      <c r="I70" s="19"/>
      <c r="J70" s="4"/>
      <c r="K70" s="19"/>
      <c r="L70" s="19"/>
      <c r="M70" s="4"/>
      <c r="N70" s="19"/>
      <c r="O70" s="19"/>
      <c r="P70" s="4"/>
      <c r="R70" s="89"/>
      <c r="S70" s="19"/>
      <c r="T70" s="15"/>
      <c r="U70" s="15"/>
    </row>
  </sheetData>
  <sheetProtection selectLockedCells="1"/>
  <mergeCells count="6">
    <mergeCell ref="R14:T14"/>
    <mergeCell ref="H13:J13"/>
    <mergeCell ref="K13:M13"/>
    <mergeCell ref="N13:P13"/>
    <mergeCell ref="B7:U7"/>
    <mergeCell ref="B8:U8"/>
  </mergeCells>
  <phoneticPr fontId="0" type="noConversion"/>
  <pageMargins left="0.23622047244094491" right="7.874015748031496E-2" top="0.59055118110236227" bottom="0.19685039370078741" header="0.35433070866141736" footer="0.31496062992125984"/>
  <pageSetup paperSize="9" scale="90" orientation="portrait" r:id="rId1"/>
  <headerFooter alignWithMargins="0">
    <oddFooter>&amp;C&amp;"Arial,Fett"Hauptsponsor
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6"/>
  <sheetViews>
    <sheetView zoomScaleNormal="100" workbookViewId="0">
      <pane ySplit="6" topLeftCell="A15" activePane="bottomLeft" state="frozen"/>
      <selection pane="bottomLeft" activeCell="A15" sqref="A15"/>
    </sheetView>
  </sheetViews>
  <sheetFormatPr baseColWidth="10" defaultRowHeight="12" x14ac:dyDescent="0.2"/>
  <cols>
    <col min="1" max="1" width="11.42578125" style="80"/>
    <col min="2" max="2" width="4.42578125" style="92" customWidth="1"/>
    <col min="3" max="3" width="21.5703125" style="1" customWidth="1"/>
    <col min="4" max="4" width="4.28515625" style="1" customWidth="1"/>
    <col min="5" max="5" width="3.28515625" style="1" customWidth="1"/>
    <col min="6" max="6" width="3" style="1" customWidth="1"/>
    <col min="7" max="7" width="16.85546875" style="1" customWidth="1"/>
    <col min="8" max="9" width="3.7109375" style="78" customWidth="1"/>
    <col min="10" max="10" width="4.28515625" style="75" customWidth="1"/>
    <col min="11" max="12" width="3.7109375" style="78" customWidth="1"/>
    <col min="13" max="13" width="4.28515625" style="75" customWidth="1"/>
    <col min="14" max="15" width="3.7109375" style="78" customWidth="1"/>
    <col min="16" max="16" width="4.28515625" style="75" customWidth="1"/>
    <col min="17" max="17" width="5.42578125" style="4" customWidth="1"/>
    <col min="18" max="18" width="4.42578125" style="80" customWidth="1"/>
    <col min="19" max="19" width="5.140625" style="1" customWidth="1"/>
    <col min="20" max="20" width="7.140625" style="4" customWidth="1"/>
    <col min="21" max="21" width="5.42578125" style="4" customWidth="1"/>
    <col min="22" max="22" width="8" style="1" customWidth="1"/>
    <col min="23" max="23" width="6" style="4" customWidth="1"/>
    <col min="24" max="24" width="5.85546875" style="1" customWidth="1"/>
    <col min="25" max="25" width="4.42578125" style="1" customWidth="1"/>
    <col min="26" max="26" width="5.42578125" style="1" customWidth="1"/>
    <col min="27" max="16384" width="11.42578125" style="1"/>
  </cols>
  <sheetData>
    <row r="2" spans="1:32" s="80" customFormat="1" ht="15.75" x14ac:dyDescent="0.25">
      <c r="B2" s="90"/>
      <c r="C2" s="76"/>
      <c r="D2" s="76"/>
      <c r="E2" s="76"/>
      <c r="F2" s="76"/>
      <c r="G2" s="150" t="s">
        <v>461</v>
      </c>
      <c r="H2" s="150"/>
      <c r="I2" s="150"/>
      <c r="J2" s="150"/>
      <c r="K2" s="150"/>
      <c r="L2" s="150"/>
      <c r="M2" s="150"/>
      <c r="N2" s="150"/>
      <c r="O2" s="76"/>
      <c r="P2" s="76"/>
      <c r="Q2" s="76"/>
      <c r="R2" s="76"/>
      <c r="S2" s="76"/>
      <c r="T2" s="76"/>
      <c r="U2" s="82"/>
      <c r="W2" s="82"/>
    </row>
    <row r="3" spans="1:32" s="80" customFormat="1" ht="15.75" x14ac:dyDescent="0.25">
      <c r="B3" s="90"/>
      <c r="C3" s="76"/>
      <c r="D3" s="76"/>
      <c r="E3" s="76"/>
      <c r="F3" s="76"/>
      <c r="G3" s="76" t="s">
        <v>463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82"/>
      <c r="W3" s="82"/>
    </row>
    <row r="4" spans="1:32" ht="15.75" x14ac:dyDescent="0.25">
      <c r="B4" s="91"/>
      <c r="C4" s="20"/>
      <c r="D4" s="20"/>
      <c r="E4" s="20"/>
      <c r="F4" s="20"/>
      <c r="G4" s="20"/>
      <c r="H4" s="77"/>
      <c r="I4" s="77"/>
      <c r="J4" s="20"/>
      <c r="K4" s="77"/>
      <c r="L4" s="77"/>
      <c r="M4" s="20"/>
      <c r="N4" s="77"/>
      <c r="O4" s="77"/>
      <c r="P4" s="20"/>
      <c r="Q4" s="20"/>
      <c r="R4" s="77"/>
      <c r="S4" s="20"/>
      <c r="T4" s="20"/>
    </row>
    <row r="5" spans="1:32" ht="12.75" customHeight="1" x14ac:dyDescent="0.2">
      <c r="I5" s="79" t="s">
        <v>158</v>
      </c>
      <c r="J5" s="73"/>
      <c r="L5" s="79" t="s">
        <v>156</v>
      </c>
      <c r="M5" s="73"/>
      <c r="O5" s="79" t="s">
        <v>157</v>
      </c>
      <c r="P5" s="73"/>
      <c r="R5" s="148" t="s">
        <v>6</v>
      </c>
      <c r="S5" s="148"/>
      <c r="T5" s="148"/>
      <c r="U5" s="5"/>
      <c r="V5" s="5"/>
      <c r="W5" s="5"/>
    </row>
    <row r="6" spans="1:32" s="2" customFormat="1" ht="12" customHeight="1" x14ac:dyDescent="0.2">
      <c r="A6" s="83" t="s">
        <v>203</v>
      </c>
      <c r="B6" s="96"/>
      <c r="C6" s="97" t="s">
        <v>1</v>
      </c>
      <c r="D6" s="98" t="s">
        <v>2</v>
      </c>
      <c r="E6" s="98" t="s">
        <v>3</v>
      </c>
      <c r="F6" s="97"/>
      <c r="G6" s="97" t="s">
        <v>4</v>
      </c>
      <c r="H6" s="95">
        <v>1</v>
      </c>
      <c r="I6" s="95">
        <v>2</v>
      </c>
      <c r="J6" s="99" t="s">
        <v>155</v>
      </c>
      <c r="K6" s="95">
        <v>1</v>
      </c>
      <c r="L6" s="95">
        <v>2</v>
      </c>
      <c r="M6" s="99" t="s">
        <v>153</v>
      </c>
      <c r="N6" s="95">
        <v>1</v>
      </c>
      <c r="O6" s="95">
        <v>2</v>
      </c>
      <c r="P6" s="99" t="s">
        <v>154</v>
      </c>
      <c r="Q6" s="2" t="s">
        <v>5</v>
      </c>
      <c r="R6" s="100" t="s">
        <v>72</v>
      </c>
      <c r="S6" s="97" t="s">
        <v>73</v>
      </c>
      <c r="T6" s="97" t="s">
        <v>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2" hidden="1" customHeight="1" x14ac:dyDescent="0.2">
      <c r="A7" s="80">
        <v>286</v>
      </c>
      <c r="B7" s="92">
        <v>1</v>
      </c>
      <c r="C7" s="11" t="str">
        <f>VLOOKUP(A:A,Gutpunkte!A:B,2,FALSE)</f>
        <v>Hofstetter Vanessa</v>
      </c>
      <c r="D7" s="111">
        <f>VLOOKUP(A:A,Gutpunkte!A:D,4,FALSE)</f>
        <v>95</v>
      </c>
      <c r="E7" s="24" t="str">
        <f>VLOOKUP(A:A,Gutpunkte!A:E,5,FALSE)</f>
        <v>MI</v>
      </c>
      <c r="F7" s="11"/>
      <c r="G7" s="11" t="str">
        <f>VLOOKUP(A:A,Gutpunkte!A:C,3,FALSE)</f>
        <v>Gümmenen</v>
      </c>
      <c r="H7" s="85">
        <v>98</v>
      </c>
      <c r="I7" s="85">
        <v>99</v>
      </c>
      <c r="J7" s="99">
        <f t="shared" ref="J7:J14" si="0">H7+I7</f>
        <v>197</v>
      </c>
      <c r="K7" s="85">
        <v>97</v>
      </c>
      <c r="L7" s="85">
        <v>98</v>
      </c>
      <c r="M7" s="99">
        <f t="shared" ref="M7:M14" si="1">K7+L7</f>
        <v>195</v>
      </c>
      <c r="N7" s="85">
        <v>97</v>
      </c>
      <c r="O7" s="85">
        <v>95</v>
      </c>
      <c r="P7" s="99">
        <f t="shared" ref="P7:P14" si="2">N7+O7</f>
        <v>192</v>
      </c>
      <c r="Q7" s="2">
        <f t="shared" ref="Q7:Q14" si="3">J7+M7+P7</f>
        <v>584</v>
      </c>
      <c r="R7" s="81">
        <v>100</v>
      </c>
      <c r="S7" s="11">
        <f>VLOOKUP(A:A,Gutpunkte!A:AB,28,FALSE)</f>
        <v>460</v>
      </c>
      <c r="T7" s="97">
        <f t="shared" ref="T7:T14" si="4">SUM(R7:S7)</f>
        <v>560</v>
      </c>
      <c r="U7" s="2"/>
      <c r="W7" s="2"/>
    </row>
    <row r="8" spans="1:32" ht="12" hidden="1" customHeight="1" x14ac:dyDescent="0.2">
      <c r="A8" s="80">
        <v>130</v>
      </c>
      <c r="B8" s="92">
        <v>2</v>
      </c>
      <c r="C8" s="11" t="str">
        <f>VLOOKUP(A:A,Gutpunkte!A:B,2,FALSE)</f>
        <v>Koller Marco</v>
      </c>
      <c r="D8" s="111">
        <f>VLOOKUP(A:A,Gutpunkte!A:D,4,FALSE)</f>
        <v>81</v>
      </c>
      <c r="E8" s="24" t="str">
        <f>VLOOKUP(A:A,Gutpunkte!A:E,5,FALSE)</f>
        <v>OL</v>
      </c>
      <c r="F8" s="11"/>
      <c r="G8" s="11" t="str">
        <f>VLOOKUP(A:A,Gutpunkte!A:C,3,FALSE)</f>
        <v>Steffisburg</v>
      </c>
      <c r="H8" s="85">
        <v>95</v>
      </c>
      <c r="I8" s="85">
        <v>95</v>
      </c>
      <c r="J8" s="99">
        <f t="shared" si="0"/>
        <v>190</v>
      </c>
      <c r="K8" s="95">
        <v>100</v>
      </c>
      <c r="L8" s="85">
        <v>99</v>
      </c>
      <c r="M8" s="99">
        <f t="shared" si="1"/>
        <v>199</v>
      </c>
      <c r="N8" s="85">
        <v>97</v>
      </c>
      <c r="O8" s="85">
        <v>95</v>
      </c>
      <c r="P8" s="99">
        <f t="shared" si="2"/>
        <v>192</v>
      </c>
      <c r="Q8" s="2">
        <f t="shared" si="3"/>
        <v>581</v>
      </c>
      <c r="R8" s="81">
        <v>100</v>
      </c>
      <c r="S8" s="11">
        <f>VLOOKUP(A:A,Gutpunkte!A:AB,28,FALSE)</f>
        <v>1120</v>
      </c>
      <c r="T8" s="97">
        <f t="shared" si="4"/>
        <v>1220</v>
      </c>
      <c r="U8" s="2"/>
      <c r="W8" s="2"/>
    </row>
    <row r="9" spans="1:32" ht="12" hidden="1" customHeight="1" x14ac:dyDescent="0.2">
      <c r="A9" s="80">
        <v>54</v>
      </c>
      <c r="B9" s="92">
        <v>3</v>
      </c>
      <c r="C9" s="11" t="str">
        <f>VLOOKUP(A:A,Gutpunkte!A:B,2,FALSE)</f>
        <v>Eggimann Lara</v>
      </c>
      <c r="D9" s="111">
        <f>VLOOKUP(A:A,Gutpunkte!A:D,4,FALSE)</f>
        <v>89</v>
      </c>
      <c r="E9" s="24" t="str">
        <f>VLOOKUP(A:A,Gutpunkte!A:E,5,FALSE)</f>
        <v>OL</v>
      </c>
      <c r="F9" s="11"/>
      <c r="G9" s="11" t="str">
        <f>VLOOKUP(A:A,Gutpunkte!A:C,3,FALSE)</f>
        <v>Spiez</v>
      </c>
      <c r="H9" s="85">
        <v>97</v>
      </c>
      <c r="I9" s="85">
        <v>93</v>
      </c>
      <c r="J9" s="99">
        <f t="shared" si="0"/>
        <v>190</v>
      </c>
      <c r="K9" s="85">
        <v>98</v>
      </c>
      <c r="L9" s="85">
        <v>99</v>
      </c>
      <c r="M9" s="99">
        <f t="shared" si="1"/>
        <v>197</v>
      </c>
      <c r="N9" s="85">
        <v>88</v>
      </c>
      <c r="O9" s="85">
        <v>95</v>
      </c>
      <c r="P9" s="99">
        <f t="shared" si="2"/>
        <v>183</v>
      </c>
      <c r="Q9" s="2">
        <f t="shared" si="3"/>
        <v>570</v>
      </c>
      <c r="R9" s="81">
        <v>100</v>
      </c>
      <c r="S9" s="11">
        <f>VLOOKUP(A:A,Gutpunkte!A:AB,28,FALSE)</f>
        <v>1065</v>
      </c>
      <c r="T9" s="97">
        <f t="shared" si="4"/>
        <v>1165</v>
      </c>
      <c r="U9" s="2"/>
      <c r="W9" s="2"/>
    </row>
    <row r="10" spans="1:32" ht="12" hidden="1" customHeight="1" x14ac:dyDescent="0.2">
      <c r="A10" s="80">
        <v>6</v>
      </c>
      <c r="B10" s="92">
        <v>4</v>
      </c>
      <c r="C10" s="11" t="str">
        <f>VLOOKUP(A:A,Gutpunkte!A:B,2,FALSE)</f>
        <v>Annen Michael</v>
      </c>
      <c r="D10" s="111">
        <f>VLOOKUP(A:A,Gutpunkte!A:D,4,FALSE)</f>
        <v>85</v>
      </c>
      <c r="E10" s="24" t="str">
        <f>VLOOKUP(A:A,Gutpunkte!A:E,5,FALSE)</f>
        <v>OL</v>
      </c>
      <c r="F10" s="11"/>
      <c r="G10" s="11" t="str">
        <f>VLOOKUP(A:A,Gutpunkte!A:C,3,FALSE)</f>
        <v>Zweisimmen</v>
      </c>
      <c r="H10" s="85">
        <v>95</v>
      </c>
      <c r="I10" s="85">
        <v>97</v>
      </c>
      <c r="J10" s="99">
        <f t="shared" si="0"/>
        <v>192</v>
      </c>
      <c r="K10" s="85">
        <v>99</v>
      </c>
      <c r="L10" s="85">
        <v>96</v>
      </c>
      <c r="M10" s="99">
        <f t="shared" si="1"/>
        <v>195</v>
      </c>
      <c r="N10" s="85">
        <v>89</v>
      </c>
      <c r="O10" s="85">
        <v>91</v>
      </c>
      <c r="P10" s="99">
        <f t="shared" si="2"/>
        <v>180</v>
      </c>
      <c r="Q10" s="2">
        <f t="shared" si="3"/>
        <v>567</v>
      </c>
      <c r="R10" s="81">
        <v>95</v>
      </c>
      <c r="S10" s="11">
        <f>VLOOKUP(A:A,Gutpunkte!A:AB,28,FALSE)</f>
        <v>825</v>
      </c>
      <c r="T10" s="97">
        <f t="shared" si="4"/>
        <v>920</v>
      </c>
      <c r="U10" s="2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4"/>
    </row>
    <row r="11" spans="1:32" ht="12" hidden="1" customHeight="1" x14ac:dyDescent="0.2">
      <c r="A11" s="80">
        <v>337</v>
      </c>
      <c r="B11" s="92">
        <v>5</v>
      </c>
      <c r="C11" s="11" t="str">
        <f>VLOOKUP(A:A,Gutpunkte!A:B,2,FALSE)</f>
        <v>Zahnd Monika</v>
      </c>
      <c r="D11" s="111">
        <f>VLOOKUP(A:A,Gutpunkte!A:D,4,FALSE)</f>
        <v>73</v>
      </c>
      <c r="E11" s="24" t="str">
        <f>VLOOKUP(A:A,Gutpunkte!A:E,5,FALSE)</f>
        <v>OL</v>
      </c>
      <c r="F11" s="11"/>
      <c r="G11" s="11" t="str">
        <f>VLOOKUP(A:A,Gutpunkte!A:C,3,FALSE)</f>
        <v>Kandergrund</v>
      </c>
      <c r="H11" s="85">
        <v>96</v>
      </c>
      <c r="I11" s="85">
        <v>97</v>
      </c>
      <c r="J11" s="99">
        <f t="shared" si="0"/>
        <v>193</v>
      </c>
      <c r="K11" s="85">
        <v>99</v>
      </c>
      <c r="L11" s="85">
        <v>97</v>
      </c>
      <c r="M11" s="99">
        <f t="shared" si="1"/>
        <v>196</v>
      </c>
      <c r="N11" s="85">
        <v>90</v>
      </c>
      <c r="O11" s="85">
        <v>88</v>
      </c>
      <c r="P11" s="99">
        <f t="shared" si="2"/>
        <v>178</v>
      </c>
      <c r="Q11" s="2">
        <f t="shared" si="3"/>
        <v>567</v>
      </c>
      <c r="R11" s="81">
        <v>95</v>
      </c>
      <c r="S11" s="11">
        <f>VLOOKUP(A:A,Gutpunkte!A:AB,28,FALSE)</f>
        <v>95</v>
      </c>
      <c r="T11" s="97">
        <f t="shared" si="4"/>
        <v>190</v>
      </c>
      <c r="U11" s="2"/>
      <c r="W11" s="2"/>
    </row>
    <row r="12" spans="1:32" ht="12" hidden="1" customHeight="1" x14ac:dyDescent="0.2">
      <c r="A12" s="80">
        <v>254</v>
      </c>
      <c r="B12" s="92">
        <v>6</v>
      </c>
      <c r="C12" s="11" t="str">
        <f>VLOOKUP(A:A,Gutpunkte!A:B,2,FALSE)</f>
        <v>Binggeli Natalie</v>
      </c>
      <c r="D12" s="111">
        <f>VLOOKUP(A:A,Gutpunkte!A:D,4,FALSE)</f>
        <v>85</v>
      </c>
      <c r="E12" s="24" t="str">
        <f>VLOOKUP(A:A,Gutpunkte!A:E,5,FALSE)</f>
        <v>EM</v>
      </c>
      <c r="F12" s="11"/>
      <c r="G12" s="11" t="str">
        <f>VLOOKUP(A:A,Gutpunkte!A:C,3,FALSE)</f>
        <v>Burgdorf</v>
      </c>
      <c r="H12" s="85">
        <v>94</v>
      </c>
      <c r="I12" s="85">
        <v>91</v>
      </c>
      <c r="J12" s="99">
        <f t="shared" si="0"/>
        <v>185</v>
      </c>
      <c r="K12" s="85">
        <v>96</v>
      </c>
      <c r="L12" s="85">
        <v>98</v>
      </c>
      <c r="M12" s="99">
        <f t="shared" si="1"/>
        <v>194</v>
      </c>
      <c r="N12" s="85">
        <v>94</v>
      </c>
      <c r="O12" s="85">
        <v>93</v>
      </c>
      <c r="P12" s="99">
        <f t="shared" si="2"/>
        <v>187</v>
      </c>
      <c r="Q12" s="2">
        <f t="shared" si="3"/>
        <v>566</v>
      </c>
      <c r="R12" s="81">
        <v>95</v>
      </c>
      <c r="S12" s="11">
        <f>VLOOKUP(A:A,Gutpunkte!A:AB,28,FALSE)</f>
        <v>1055</v>
      </c>
      <c r="T12" s="97">
        <f t="shared" si="4"/>
        <v>1150</v>
      </c>
      <c r="U12" s="2"/>
      <c r="W12" s="2"/>
    </row>
    <row r="13" spans="1:32" ht="12" hidden="1" customHeight="1" x14ac:dyDescent="0.2">
      <c r="A13" s="80">
        <v>28</v>
      </c>
      <c r="B13" s="92">
        <v>7</v>
      </c>
      <c r="C13" s="11" t="str">
        <f>VLOOKUP(A:A,Gutpunkte!A:B,2,FALSE)</f>
        <v>Binggeli Daniel</v>
      </c>
      <c r="D13" s="111">
        <f>VLOOKUP(A:A,Gutpunkte!A:D,4,FALSE)</f>
        <v>84</v>
      </c>
      <c r="E13" s="24" t="str">
        <f>VLOOKUP(A:A,Gutpunkte!A:E,5,FALSE)</f>
        <v>EM</v>
      </c>
      <c r="F13" s="11"/>
      <c r="G13" s="11" t="str">
        <f>VLOOKUP(A:A,Gutpunkte!A:C,3,FALSE)</f>
        <v>Burgdorf</v>
      </c>
      <c r="H13" s="85">
        <v>95</v>
      </c>
      <c r="I13" s="85">
        <v>96</v>
      </c>
      <c r="J13" s="99">
        <f t="shared" si="0"/>
        <v>191</v>
      </c>
      <c r="K13" s="85">
        <v>97</v>
      </c>
      <c r="L13" s="85">
        <v>98</v>
      </c>
      <c r="M13" s="99">
        <f t="shared" si="1"/>
        <v>195</v>
      </c>
      <c r="N13" s="85">
        <v>89</v>
      </c>
      <c r="O13" s="85">
        <v>90</v>
      </c>
      <c r="P13" s="99">
        <f t="shared" si="2"/>
        <v>179</v>
      </c>
      <c r="Q13" s="2">
        <f t="shared" si="3"/>
        <v>565</v>
      </c>
      <c r="R13" s="81">
        <v>95</v>
      </c>
      <c r="S13" s="11">
        <f>VLOOKUP(A:A,Gutpunkte!A:AB,28,FALSE)</f>
        <v>1245</v>
      </c>
      <c r="T13" s="97">
        <f t="shared" si="4"/>
        <v>1340</v>
      </c>
      <c r="U13" s="2"/>
      <c r="W13" s="2"/>
    </row>
    <row r="14" spans="1:32" ht="12" hidden="1" customHeight="1" x14ac:dyDescent="0.2">
      <c r="A14" s="80">
        <v>327</v>
      </c>
      <c r="B14" s="92">
        <v>8</v>
      </c>
      <c r="C14" s="11" t="str">
        <f>VLOOKUP(A:A,Gutpunkte!A:B,2,FALSE)</f>
        <v>Eichelberger Adrian</v>
      </c>
      <c r="D14" s="111">
        <f>VLOOKUP(A:A,Gutpunkte!A:D,4,FALSE)</f>
        <v>96</v>
      </c>
      <c r="E14" s="24" t="str">
        <f>VLOOKUP(A:A,Gutpunkte!A:E,5,FALSE)</f>
        <v>OA</v>
      </c>
      <c r="F14" s="11"/>
      <c r="G14" s="11" t="str">
        <f>VLOOKUP(A:A,Gutpunkte!A:C,3,FALSE)</f>
        <v>Madiswil</v>
      </c>
      <c r="H14" s="85">
        <v>97</v>
      </c>
      <c r="I14" s="85">
        <v>95</v>
      </c>
      <c r="J14" s="142">
        <f t="shared" si="0"/>
        <v>192</v>
      </c>
      <c r="K14" s="85">
        <v>97</v>
      </c>
      <c r="L14" s="85">
        <v>97</v>
      </c>
      <c r="M14" s="142">
        <f t="shared" si="1"/>
        <v>194</v>
      </c>
      <c r="N14" s="85">
        <v>94</v>
      </c>
      <c r="O14" s="85">
        <v>83</v>
      </c>
      <c r="P14" s="142">
        <f t="shared" si="2"/>
        <v>177</v>
      </c>
      <c r="Q14" s="1">
        <f t="shared" si="3"/>
        <v>563</v>
      </c>
      <c r="R14" s="81">
        <v>95</v>
      </c>
      <c r="S14" s="11">
        <f>VLOOKUP(A:A,Gutpunkte!A:AB,28,FALSE)</f>
        <v>180</v>
      </c>
      <c r="T14" s="97">
        <f t="shared" si="4"/>
        <v>275</v>
      </c>
      <c r="U14" s="1"/>
      <c r="W14" s="1"/>
    </row>
    <row r="15" spans="1:32" ht="12" customHeight="1" x14ac:dyDescent="0.2">
      <c r="A15" s="80">
        <v>274</v>
      </c>
      <c r="B15" s="92">
        <v>9.1</v>
      </c>
      <c r="C15" s="11" t="str">
        <f>VLOOKUP(A:A,Gutpunkte!A:B,2,FALSE)</f>
        <v>Zbinden Martin</v>
      </c>
      <c r="D15" s="111">
        <f>VLOOKUP(A:A,Gutpunkte!A:D,4,FALSE)</f>
        <v>75</v>
      </c>
      <c r="E15" s="24" t="str">
        <f>VLOOKUP(A:A,Gutpunkte!A:E,5,FALSE)</f>
        <v>MI</v>
      </c>
      <c r="F15" s="11"/>
      <c r="G15" s="11" t="str">
        <f>VLOOKUP(A:A,Gutpunkte!A:C,3,FALSE)</f>
        <v>Milken</v>
      </c>
      <c r="H15" s="85">
        <v>98</v>
      </c>
      <c r="I15" s="85">
        <v>97</v>
      </c>
      <c r="J15" s="99">
        <f t="shared" ref="J15:J52" si="5">H15+I15</f>
        <v>195</v>
      </c>
      <c r="K15" s="85">
        <v>97</v>
      </c>
      <c r="L15" s="85">
        <v>96</v>
      </c>
      <c r="M15" s="99">
        <f t="shared" ref="M15:M52" si="6">K15+L15</f>
        <v>193</v>
      </c>
      <c r="N15" s="85">
        <v>85</v>
      </c>
      <c r="O15" s="85">
        <v>89</v>
      </c>
      <c r="P15" s="99">
        <f t="shared" ref="P15:P52" si="7">N15+O15</f>
        <v>174</v>
      </c>
      <c r="Q15" s="2">
        <f t="shared" ref="Q15:Q52" si="8">J15+M15+P15</f>
        <v>562</v>
      </c>
      <c r="R15" s="81">
        <v>90</v>
      </c>
      <c r="S15" s="11">
        <f>VLOOKUP(A:A,Gutpunkte!A:AB,28,FALSE)</f>
        <v>870</v>
      </c>
      <c r="T15" s="97">
        <f t="shared" ref="T15:T52" si="9">SUM(R15:S15)</f>
        <v>960</v>
      </c>
      <c r="U15" s="2"/>
      <c r="W15" s="2"/>
      <c r="AA15" s="6"/>
      <c r="AB15" s="6"/>
    </row>
    <row r="16" spans="1:32" x14ac:dyDescent="0.2">
      <c r="A16" s="80">
        <v>291</v>
      </c>
      <c r="B16" s="92">
        <v>10</v>
      </c>
      <c r="C16" s="11" t="str">
        <f>VLOOKUP(A:A,Gutpunkte!A:B,2,FALSE)</f>
        <v>Bruni Melanie</v>
      </c>
      <c r="D16" s="111">
        <f>VLOOKUP(A:A,Gutpunkte!A:D,4,FALSE)</f>
        <v>93</v>
      </c>
      <c r="E16" s="24" t="str">
        <f>VLOOKUP(A:A,Gutpunkte!A:E,5,FALSE)</f>
        <v>OL</v>
      </c>
      <c r="F16" s="11"/>
      <c r="G16" s="11" t="str">
        <f>VLOOKUP(A:A,Gutpunkte!A:C,3,FALSE)</f>
        <v>Amsoldingen</v>
      </c>
      <c r="H16" s="85">
        <v>94</v>
      </c>
      <c r="I16" s="85">
        <v>94</v>
      </c>
      <c r="J16" s="99">
        <f t="shared" si="5"/>
        <v>188</v>
      </c>
      <c r="K16" s="85">
        <v>98</v>
      </c>
      <c r="L16" s="85">
        <v>94</v>
      </c>
      <c r="M16" s="99">
        <f t="shared" si="6"/>
        <v>192</v>
      </c>
      <c r="N16" s="85">
        <v>90</v>
      </c>
      <c r="O16" s="85">
        <v>88</v>
      </c>
      <c r="P16" s="99">
        <f t="shared" si="7"/>
        <v>178</v>
      </c>
      <c r="Q16" s="2">
        <f t="shared" si="8"/>
        <v>558</v>
      </c>
      <c r="R16" s="81">
        <v>90</v>
      </c>
      <c r="S16" s="11">
        <f>VLOOKUP(A:A,Gutpunkte!A:AB,28,FALSE)</f>
        <v>600</v>
      </c>
      <c r="T16" s="97">
        <f t="shared" si="9"/>
        <v>690</v>
      </c>
      <c r="U16" s="6"/>
      <c r="W16" s="2"/>
    </row>
    <row r="17" spans="1:32" x14ac:dyDescent="0.2">
      <c r="A17" s="80">
        <v>87</v>
      </c>
      <c r="B17" s="92">
        <v>11</v>
      </c>
      <c r="C17" s="11" t="str">
        <f>VLOOKUP(A:A,Gutpunkte!A:B,2,FALSE)</f>
        <v>Grünig Urs</v>
      </c>
      <c r="D17" s="111">
        <f>VLOOKUP(A:A,Gutpunkte!A:D,4,FALSE)</f>
        <v>61</v>
      </c>
      <c r="E17" s="24" t="str">
        <f>VLOOKUP(A:A,Gutpunkte!A:E,5,FALSE)</f>
        <v>MI</v>
      </c>
      <c r="F17" s="11"/>
      <c r="G17" s="11" t="str">
        <f>VLOOKUP(A:A,Gutpunkte!A:C,3,FALSE)</f>
        <v>Sutz-Lattrigen</v>
      </c>
      <c r="H17" s="94">
        <v>96</v>
      </c>
      <c r="I17" s="94">
        <v>91</v>
      </c>
      <c r="J17" s="99">
        <f t="shared" si="5"/>
        <v>187</v>
      </c>
      <c r="K17" s="94">
        <v>96</v>
      </c>
      <c r="L17" s="94">
        <v>99</v>
      </c>
      <c r="M17" s="99">
        <f t="shared" si="6"/>
        <v>195</v>
      </c>
      <c r="N17" s="94">
        <v>89</v>
      </c>
      <c r="O17" s="94">
        <v>87</v>
      </c>
      <c r="P17" s="99">
        <f t="shared" si="7"/>
        <v>176</v>
      </c>
      <c r="Q17" s="2">
        <f t="shared" si="8"/>
        <v>558</v>
      </c>
      <c r="R17" s="80">
        <v>90</v>
      </c>
      <c r="S17" s="11">
        <f>VLOOKUP(A:A,Gutpunkte!A:AB,28,FALSE)</f>
        <v>2800</v>
      </c>
      <c r="T17" s="2">
        <f t="shared" si="9"/>
        <v>2890</v>
      </c>
      <c r="U17" s="2"/>
      <c r="V17" s="2"/>
      <c r="W17" s="2"/>
      <c r="AA17" s="6"/>
      <c r="AB17" s="6"/>
    </row>
    <row r="18" spans="1:32" x14ac:dyDescent="0.2">
      <c r="A18" s="80">
        <v>201</v>
      </c>
      <c r="B18" s="92">
        <v>12</v>
      </c>
      <c r="C18" s="11" t="str">
        <f>VLOOKUP(A:A,Gutpunkte!A:B,2,FALSE)</f>
        <v>Schläfli Christoph</v>
      </c>
      <c r="D18" s="111">
        <f>VLOOKUP(A:A,Gutpunkte!A:D,4,FALSE)</f>
        <v>60</v>
      </c>
      <c r="E18" s="24" t="str">
        <f>VLOOKUP(A:A,Gutpunkte!A:E,5,FALSE)</f>
        <v>OA</v>
      </c>
      <c r="F18" s="11"/>
      <c r="G18" s="11" t="str">
        <f>VLOOKUP(A:A,Gutpunkte!A:C,3,FALSE)</f>
        <v>Roggwil</v>
      </c>
      <c r="H18" s="85">
        <v>94</v>
      </c>
      <c r="I18" s="85">
        <v>94</v>
      </c>
      <c r="J18" s="99">
        <f t="shared" si="5"/>
        <v>188</v>
      </c>
      <c r="K18" s="85">
        <v>97</v>
      </c>
      <c r="L18" s="85">
        <v>95</v>
      </c>
      <c r="M18" s="99">
        <f t="shared" si="6"/>
        <v>192</v>
      </c>
      <c r="N18" s="85">
        <v>84</v>
      </c>
      <c r="O18" s="85">
        <v>93</v>
      </c>
      <c r="P18" s="99">
        <f t="shared" si="7"/>
        <v>177</v>
      </c>
      <c r="Q18" s="2">
        <f t="shared" si="8"/>
        <v>557</v>
      </c>
      <c r="R18" s="81">
        <v>85</v>
      </c>
      <c r="S18" s="11">
        <f>VLOOKUP(A:A,Gutpunkte!A:AB,28,FALSE)</f>
        <v>1740</v>
      </c>
      <c r="T18" s="97">
        <f t="shared" si="9"/>
        <v>1825</v>
      </c>
      <c r="U18" s="2"/>
      <c r="V18" s="2"/>
      <c r="W18" s="2"/>
    </row>
    <row r="19" spans="1:32" x14ac:dyDescent="0.2">
      <c r="A19" s="80">
        <v>140</v>
      </c>
      <c r="B19" s="92">
        <v>12.95</v>
      </c>
      <c r="C19" s="11" t="str">
        <f>VLOOKUP(A:A,Gutpunkte!A:B,2,FALSE)</f>
        <v>Liebi Martin</v>
      </c>
      <c r="D19" s="111">
        <f>VLOOKUP(A:A,Gutpunkte!A:D,4,FALSE)</f>
        <v>62</v>
      </c>
      <c r="E19" s="24" t="str">
        <f>VLOOKUP(A:A,Gutpunkte!A:E,5,FALSE)</f>
        <v>OL</v>
      </c>
      <c r="F19" s="11"/>
      <c r="G19" s="11" t="str">
        <f>VLOOKUP(A:A,Gutpunkte!A:C,3,FALSE)</f>
        <v>Zweisimmen</v>
      </c>
      <c r="H19" s="85">
        <v>93</v>
      </c>
      <c r="I19" s="85">
        <v>95</v>
      </c>
      <c r="J19" s="99">
        <f t="shared" si="5"/>
        <v>188</v>
      </c>
      <c r="K19" s="85">
        <v>97</v>
      </c>
      <c r="L19" s="85">
        <v>95</v>
      </c>
      <c r="M19" s="99">
        <f t="shared" si="6"/>
        <v>192</v>
      </c>
      <c r="N19" s="85">
        <v>88</v>
      </c>
      <c r="O19" s="85">
        <v>89</v>
      </c>
      <c r="P19" s="99">
        <f t="shared" si="7"/>
        <v>177</v>
      </c>
      <c r="Q19" s="2">
        <f t="shared" si="8"/>
        <v>557</v>
      </c>
      <c r="R19" s="81">
        <v>85</v>
      </c>
      <c r="S19" s="11">
        <f>VLOOKUP(A:A,Gutpunkte!A:AB,28,FALSE)</f>
        <v>2900</v>
      </c>
      <c r="T19" s="97">
        <f t="shared" si="9"/>
        <v>2985</v>
      </c>
      <c r="U19" s="2"/>
      <c r="W19" s="2"/>
    </row>
    <row r="20" spans="1:32" x14ac:dyDescent="0.2">
      <c r="A20" s="80">
        <v>325</v>
      </c>
      <c r="B20" s="92">
        <v>13.92</v>
      </c>
      <c r="C20" s="11" t="str">
        <f>VLOOKUP(A:A,Gutpunkte!A:B,2,FALSE)</f>
        <v>Gerber Stefan</v>
      </c>
      <c r="D20" s="111">
        <f>VLOOKUP(A:A,Gutpunkte!A:D,4,FALSE)</f>
        <v>69</v>
      </c>
      <c r="E20" s="24" t="str">
        <f>VLOOKUP(A:A,Gutpunkte!A:E,5,FALSE)</f>
        <v>OL</v>
      </c>
      <c r="F20" s="11"/>
      <c r="G20" s="11" t="str">
        <f>VLOOKUP(A:A,Gutpunkte!A:C,3,FALSE)</f>
        <v>Spiez</v>
      </c>
      <c r="H20" s="85">
        <v>94</v>
      </c>
      <c r="I20" s="85">
        <v>94</v>
      </c>
      <c r="J20" s="99">
        <f t="shared" si="5"/>
        <v>188</v>
      </c>
      <c r="K20" s="85">
        <v>98</v>
      </c>
      <c r="L20" s="85">
        <v>97</v>
      </c>
      <c r="M20" s="99">
        <f t="shared" si="6"/>
        <v>195</v>
      </c>
      <c r="N20" s="85">
        <v>87</v>
      </c>
      <c r="O20" s="85">
        <v>87</v>
      </c>
      <c r="P20" s="99">
        <f t="shared" si="7"/>
        <v>174</v>
      </c>
      <c r="Q20" s="2">
        <f t="shared" si="8"/>
        <v>557</v>
      </c>
      <c r="R20" s="81">
        <v>85</v>
      </c>
      <c r="S20" s="11">
        <f>VLOOKUP(A:A,Gutpunkte!A:AB,28,FALSE)</f>
        <v>235</v>
      </c>
      <c r="T20" s="97">
        <f t="shared" si="9"/>
        <v>320</v>
      </c>
      <c r="U20" s="2"/>
      <c r="W20" s="2"/>
    </row>
    <row r="21" spans="1:32" x14ac:dyDescent="0.2">
      <c r="A21" s="80">
        <v>348</v>
      </c>
      <c r="B21" s="92">
        <v>14.89</v>
      </c>
      <c r="C21" s="11" t="str">
        <f>VLOOKUP(A:A,Gutpunkte!A:B,2,FALSE)</f>
        <v>Schneider Thomas</v>
      </c>
      <c r="D21" s="111">
        <f>VLOOKUP(A:A,Gutpunkte!A:D,4,FALSE)</f>
        <v>67</v>
      </c>
      <c r="E21" s="24" t="str">
        <f>VLOOKUP(A:A,Gutpunkte!A:E,5,FALSE)</f>
        <v>OL</v>
      </c>
      <c r="F21" s="11"/>
      <c r="G21" s="11" t="str">
        <f>VLOOKUP(A:A,Gutpunkte!A:C,3,FALSE)</f>
        <v>Interlaken</v>
      </c>
      <c r="H21" s="85">
        <v>94</v>
      </c>
      <c r="I21" s="85">
        <v>90</v>
      </c>
      <c r="J21" s="99">
        <f t="shared" si="5"/>
        <v>184</v>
      </c>
      <c r="K21" s="85">
        <v>97</v>
      </c>
      <c r="L21" s="85">
        <v>96</v>
      </c>
      <c r="M21" s="99">
        <f t="shared" si="6"/>
        <v>193</v>
      </c>
      <c r="N21" s="85">
        <v>86</v>
      </c>
      <c r="O21" s="85">
        <v>92</v>
      </c>
      <c r="P21" s="99">
        <f t="shared" si="7"/>
        <v>178</v>
      </c>
      <c r="Q21" s="2">
        <f t="shared" si="8"/>
        <v>555</v>
      </c>
      <c r="R21" s="81">
        <v>85</v>
      </c>
      <c r="S21" s="11">
        <f>VLOOKUP(A:A,Gutpunkte!A:AB,28,FALSE)</f>
        <v>0</v>
      </c>
      <c r="T21" s="97">
        <f t="shared" si="9"/>
        <v>85</v>
      </c>
      <c r="U21" s="1"/>
      <c r="W21" s="1"/>
    </row>
    <row r="22" spans="1:32" x14ac:dyDescent="0.2">
      <c r="A22" s="80">
        <v>205</v>
      </c>
      <c r="B22" s="92">
        <v>15.86</v>
      </c>
      <c r="C22" s="11" t="str">
        <f>VLOOKUP(A:A,Gutpunkte!A:B,2,FALSE)</f>
        <v>Schmid Res</v>
      </c>
      <c r="D22" s="111">
        <f>VLOOKUP(A:A,Gutpunkte!A:D,4,FALSE)</f>
        <v>69</v>
      </c>
      <c r="E22" s="24" t="str">
        <f>VLOOKUP(A:A,Gutpunkte!A:E,5,FALSE)</f>
        <v>OL</v>
      </c>
      <c r="F22" s="11"/>
      <c r="G22" s="11" t="str">
        <f>VLOOKUP(A:A,Gutpunkte!A:C,3,FALSE)</f>
        <v>Wengi b. Frutigen</v>
      </c>
      <c r="H22" s="85">
        <v>93</v>
      </c>
      <c r="I22" s="85">
        <v>94</v>
      </c>
      <c r="J22" s="99">
        <f t="shared" si="5"/>
        <v>187</v>
      </c>
      <c r="K22" s="85">
        <v>99</v>
      </c>
      <c r="L22" s="85">
        <v>96</v>
      </c>
      <c r="M22" s="99">
        <f t="shared" si="6"/>
        <v>195</v>
      </c>
      <c r="N22" s="85">
        <v>81</v>
      </c>
      <c r="O22" s="85">
        <v>92</v>
      </c>
      <c r="P22" s="99">
        <f t="shared" si="7"/>
        <v>173</v>
      </c>
      <c r="Q22" s="2">
        <f t="shared" si="8"/>
        <v>555</v>
      </c>
      <c r="R22" s="81">
        <v>85</v>
      </c>
      <c r="S22" s="11">
        <f>VLOOKUP(A:A,Gutpunkte!A:AB,28,FALSE)</f>
        <v>1165</v>
      </c>
      <c r="T22" s="97">
        <f t="shared" si="9"/>
        <v>1250</v>
      </c>
      <c r="U22" s="2"/>
      <c r="W22" s="2"/>
    </row>
    <row r="23" spans="1:32" x14ac:dyDescent="0.2">
      <c r="A23" s="80">
        <v>77</v>
      </c>
      <c r="B23" s="92">
        <v>16.829999999999998</v>
      </c>
      <c r="C23" s="11" t="str">
        <f>VLOOKUP(A:A,Gutpunkte!A:B,2,FALSE)</f>
        <v>Goetschi Thomas</v>
      </c>
      <c r="D23" s="111">
        <f>VLOOKUP(A:A,Gutpunkte!A:D,4,FALSE)</f>
        <v>72</v>
      </c>
      <c r="E23" s="24" t="str">
        <f>VLOOKUP(A:A,Gutpunkte!A:E,5,FALSE)</f>
        <v>MI</v>
      </c>
      <c r="F23" s="11"/>
      <c r="G23" s="11" t="str">
        <f>VLOOKUP(A:A,Gutpunkte!A:C,3,FALSE)</f>
        <v>Galmiz</v>
      </c>
      <c r="H23" s="85">
        <v>92</v>
      </c>
      <c r="I23" s="85">
        <v>91</v>
      </c>
      <c r="J23" s="99">
        <f t="shared" si="5"/>
        <v>183</v>
      </c>
      <c r="K23" s="85">
        <v>99</v>
      </c>
      <c r="L23" s="85">
        <v>99</v>
      </c>
      <c r="M23" s="99">
        <f t="shared" si="6"/>
        <v>198</v>
      </c>
      <c r="N23" s="85">
        <v>86</v>
      </c>
      <c r="O23" s="85">
        <v>85</v>
      </c>
      <c r="P23" s="99">
        <f t="shared" si="7"/>
        <v>171</v>
      </c>
      <c r="Q23" s="2">
        <f t="shared" si="8"/>
        <v>552</v>
      </c>
      <c r="R23" s="81">
        <v>80</v>
      </c>
      <c r="S23" s="11">
        <f>VLOOKUP(A:A,Gutpunkte!A:AB,28,FALSE)</f>
        <v>1440</v>
      </c>
      <c r="T23" s="97">
        <f t="shared" si="9"/>
        <v>1520</v>
      </c>
      <c r="U23" s="2"/>
      <c r="W23" s="2"/>
      <c r="AA23" s="6"/>
      <c r="AB23" s="6"/>
    </row>
    <row r="24" spans="1:32" x14ac:dyDescent="0.2">
      <c r="A24" s="80">
        <v>296</v>
      </c>
      <c r="B24" s="92">
        <v>17.8</v>
      </c>
      <c r="C24" s="11" t="str">
        <f>VLOOKUP(A:A,Gutpunkte!A:B,2,FALSE)</f>
        <v>Bieri Michael</v>
      </c>
      <c r="D24" s="111">
        <f>VLOOKUP(A:A,Gutpunkte!A:D,4,FALSE)</f>
        <v>77</v>
      </c>
      <c r="E24" s="24" t="str">
        <f>VLOOKUP(A:A,Gutpunkte!A:E,5,FALSE)</f>
        <v>OL</v>
      </c>
      <c r="F24" s="11"/>
      <c r="G24" s="11" t="str">
        <f>VLOOKUP(A:A,Gutpunkte!A:C,3,FALSE)</f>
        <v>Weissenburg</v>
      </c>
      <c r="H24" s="85">
        <v>97</v>
      </c>
      <c r="I24" s="85">
        <v>90</v>
      </c>
      <c r="J24" s="99">
        <f t="shared" si="5"/>
        <v>187</v>
      </c>
      <c r="K24" s="85">
        <v>98</v>
      </c>
      <c r="L24" s="85">
        <v>99</v>
      </c>
      <c r="M24" s="99">
        <f t="shared" si="6"/>
        <v>197</v>
      </c>
      <c r="N24" s="85">
        <v>80</v>
      </c>
      <c r="O24" s="85">
        <v>86</v>
      </c>
      <c r="P24" s="99">
        <f t="shared" si="7"/>
        <v>166</v>
      </c>
      <c r="Q24" s="2">
        <f t="shared" si="8"/>
        <v>550</v>
      </c>
      <c r="R24" s="81">
        <v>80</v>
      </c>
      <c r="S24" s="11">
        <f>VLOOKUP(A:A,Gutpunkte!A:AB,28,FALSE)</f>
        <v>505</v>
      </c>
      <c r="T24" s="97">
        <f t="shared" si="9"/>
        <v>585</v>
      </c>
      <c r="U24" s="2"/>
      <c r="W24" s="2"/>
    </row>
    <row r="25" spans="1:32" x14ac:dyDescent="0.2">
      <c r="A25" s="80">
        <v>166</v>
      </c>
      <c r="B25" s="92">
        <v>18.77</v>
      </c>
      <c r="C25" s="11" t="str">
        <f>VLOOKUP(A:A,Gutpunkte!A:B,2,FALSE)</f>
        <v>Neuenschwander Marc</v>
      </c>
      <c r="D25" s="111">
        <f>VLOOKUP(A:A,Gutpunkte!A:D,4,FALSE)</f>
        <v>75</v>
      </c>
      <c r="E25" s="24" t="str">
        <f>VLOOKUP(A:A,Gutpunkte!A:E,5,FALSE)</f>
        <v>EM</v>
      </c>
      <c r="F25" s="11"/>
      <c r="G25" s="11" t="str">
        <f>VLOOKUP(A:A,Gutpunkte!A:C,3,FALSE)</f>
        <v>Hettiswil</v>
      </c>
      <c r="H25" s="94">
        <v>89</v>
      </c>
      <c r="I25" s="94">
        <v>91</v>
      </c>
      <c r="J25" s="99">
        <f t="shared" si="5"/>
        <v>180</v>
      </c>
      <c r="K25" s="94">
        <v>98</v>
      </c>
      <c r="L25" s="94">
        <v>98</v>
      </c>
      <c r="M25" s="99">
        <f t="shared" si="6"/>
        <v>196</v>
      </c>
      <c r="N25" s="94">
        <v>88</v>
      </c>
      <c r="O25" s="94">
        <v>85</v>
      </c>
      <c r="P25" s="99">
        <f t="shared" si="7"/>
        <v>173</v>
      </c>
      <c r="Q25" s="2">
        <f t="shared" si="8"/>
        <v>549</v>
      </c>
      <c r="R25" s="80">
        <v>80</v>
      </c>
      <c r="S25" s="11">
        <f>VLOOKUP(A:A,Gutpunkte!A:AB,28,FALSE)</f>
        <v>1070</v>
      </c>
      <c r="T25" s="2">
        <f t="shared" si="9"/>
        <v>1150</v>
      </c>
      <c r="U25" s="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4"/>
    </row>
    <row r="26" spans="1:32" x14ac:dyDescent="0.2">
      <c r="A26" s="80">
        <v>178</v>
      </c>
      <c r="B26" s="92">
        <v>19.739999999999998</v>
      </c>
      <c r="C26" s="11" t="str">
        <f>VLOOKUP(A:A,Gutpunkte!A:B,2,FALSE)</f>
        <v>Roth Andreas</v>
      </c>
      <c r="D26" s="111">
        <f>VLOOKUP(A:A,Gutpunkte!A:D,4,FALSE)</f>
        <v>73</v>
      </c>
      <c r="E26" s="24" t="str">
        <f>VLOOKUP(A:A,Gutpunkte!A:E,5,FALSE)</f>
        <v>OL</v>
      </c>
      <c r="F26" s="11"/>
      <c r="G26" s="11" t="str">
        <f>VLOOKUP(A:A,Gutpunkte!A:C,3,FALSE)</f>
        <v>Wimmis</v>
      </c>
      <c r="H26" s="85">
        <v>93</v>
      </c>
      <c r="I26" s="85">
        <v>92</v>
      </c>
      <c r="J26" s="99">
        <f t="shared" si="5"/>
        <v>185</v>
      </c>
      <c r="K26" s="85">
        <v>96</v>
      </c>
      <c r="L26" s="85">
        <v>98</v>
      </c>
      <c r="M26" s="99">
        <f t="shared" si="6"/>
        <v>194</v>
      </c>
      <c r="N26" s="85">
        <v>87</v>
      </c>
      <c r="O26" s="85">
        <v>83</v>
      </c>
      <c r="P26" s="99">
        <f t="shared" si="7"/>
        <v>170</v>
      </c>
      <c r="Q26" s="2">
        <f t="shared" si="8"/>
        <v>549</v>
      </c>
      <c r="R26" s="81">
        <v>80</v>
      </c>
      <c r="S26" s="11">
        <f>VLOOKUP(A:A,Gutpunkte!A:AB,28,FALSE)</f>
        <v>705</v>
      </c>
      <c r="T26" s="97">
        <f t="shared" si="9"/>
        <v>785</v>
      </c>
      <c r="U26" s="2"/>
      <c r="W26" s="2"/>
    </row>
    <row r="27" spans="1:32" x14ac:dyDescent="0.2">
      <c r="A27" s="80">
        <v>47</v>
      </c>
      <c r="B27" s="92">
        <v>20.71</v>
      </c>
      <c r="C27" s="11" t="str">
        <f>VLOOKUP(A:A,Gutpunkte!A:B,2,FALSE)</f>
        <v>Dänzer Reto</v>
      </c>
      <c r="D27" s="111">
        <f>VLOOKUP(A:A,Gutpunkte!A:D,4,FALSE)</f>
        <v>72</v>
      </c>
      <c r="E27" s="24" t="str">
        <f>VLOOKUP(A:A,Gutpunkte!A:E,5,FALSE)</f>
        <v>OL</v>
      </c>
      <c r="F27" s="11"/>
      <c r="G27" s="11" t="str">
        <f>VLOOKUP(A:A,Gutpunkte!A:C,3,FALSE)</f>
        <v>Boltigen</v>
      </c>
      <c r="H27" s="85">
        <v>92</v>
      </c>
      <c r="I27" s="85">
        <v>92</v>
      </c>
      <c r="J27" s="99">
        <f t="shared" si="5"/>
        <v>184</v>
      </c>
      <c r="K27" s="85">
        <v>95</v>
      </c>
      <c r="L27" s="85">
        <v>98</v>
      </c>
      <c r="M27" s="99">
        <f t="shared" si="6"/>
        <v>193</v>
      </c>
      <c r="N27" s="85">
        <v>82</v>
      </c>
      <c r="O27" s="85">
        <v>89</v>
      </c>
      <c r="P27" s="99">
        <f t="shared" si="7"/>
        <v>171</v>
      </c>
      <c r="Q27" s="2">
        <f t="shared" si="8"/>
        <v>548</v>
      </c>
      <c r="R27" s="81">
        <v>80</v>
      </c>
      <c r="S27" s="11">
        <f>VLOOKUP(A:A,Gutpunkte!A:AB,28,FALSE)</f>
        <v>1640</v>
      </c>
      <c r="T27" s="97">
        <f t="shared" si="9"/>
        <v>1720</v>
      </c>
      <c r="U27" s="2"/>
      <c r="W27" s="2"/>
    </row>
    <row r="28" spans="1:32" x14ac:dyDescent="0.2">
      <c r="A28" s="80">
        <v>267</v>
      </c>
      <c r="B28" s="92">
        <v>21.68</v>
      </c>
      <c r="C28" s="11" t="str">
        <f>VLOOKUP(A:A,Gutpunkte!A:B,2,FALSE)</f>
        <v>Wyss Peter</v>
      </c>
      <c r="D28" s="111">
        <f>VLOOKUP(A:A,Gutpunkte!A:D,4,FALSE)</f>
        <v>64</v>
      </c>
      <c r="E28" s="24" t="str">
        <f>VLOOKUP(A:A,Gutpunkte!A:E,5,FALSE)</f>
        <v>OL</v>
      </c>
      <c r="F28" s="11"/>
      <c r="G28" s="11" t="str">
        <f>VLOOKUP(A:A,Gutpunkte!A:C,3,FALSE)</f>
        <v>Goldswil</v>
      </c>
      <c r="H28" s="85">
        <v>94</v>
      </c>
      <c r="I28" s="85">
        <v>94</v>
      </c>
      <c r="J28" s="99">
        <f t="shared" si="5"/>
        <v>188</v>
      </c>
      <c r="K28" s="85">
        <v>97</v>
      </c>
      <c r="L28" s="85">
        <v>95</v>
      </c>
      <c r="M28" s="99">
        <f t="shared" si="6"/>
        <v>192</v>
      </c>
      <c r="N28" s="85">
        <v>84</v>
      </c>
      <c r="O28" s="85">
        <v>84</v>
      </c>
      <c r="P28" s="99">
        <f t="shared" si="7"/>
        <v>168</v>
      </c>
      <c r="Q28" s="2">
        <f t="shared" si="8"/>
        <v>548</v>
      </c>
      <c r="R28" s="81">
        <v>80</v>
      </c>
      <c r="S28" s="11">
        <f>VLOOKUP(A:A,Gutpunkte!A:AB,28,FALSE)</f>
        <v>2645</v>
      </c>
      <c r="T28" s="97">
        <f t="shared" si="9"/>
        <v>2725</v>
      </c>
      <c r="U28" s="2"/>
      <c r="V28" s="6"/>
      <c r="W28" s="6"/>
      <c r="X28" s="6"/>
      <c r="Y28" s="6"/>
      <c r="Z28" s="6"/>
      <c r="AC28" s="6"/>
      <c r="AD28" s="6"/>
      <c r="AE28" s="6"/>
      <c r="AF28" s="14"/>
    </row>
    <row r="29" spans="1:32" x14ac:dyDescent="0.2">
      <c r="A29" s="80">
        <v>118</v>
      </c>
      <c r="B29" s="92">
        <v>22.65</v>
      </c>
      <c r="C29" s="11" t="str">
        <f>VLOOKUP(A:A,Gutpunkte!A:B,2,FALSE)</f>
        <v>Kammer Markus</v>
      </c>
      <c r="D29" s="111">
        <f>VLOOKUP(A:A,Gutpunkte!A:D,4,FALSE)</f>
        <v>58</v>
      </c>
      <c r="E29" s="24" t="str">
        <f>VLOOKUP(A:A,Gutpunkte!A:E,5,FALSE)</f>
        <v>OL</v>
      </c>
      <c r="F29" s="11"/>
      <c r="G29" s="11" t="str">
        <f>VLOOKUP(A:A,Gutpunkte!A:C,3,FALSE)</f>
        <v>Wimmis</v>
      </c>
      <c r="H29" s="94">
        <v>92</v>
      </c>
      <c r="I29" s="94">
        <v>93</v>
      </c>
      <c r="J29" s="99">
        <f t="shared" si="5"/>
        <v>185</v>
      </c>
      <c r="K29" s="94">
        <v>94</v>
      </c>
      <c r="L29" s="94">
        <v>97</v>
      </c>
      <c r="M29" s="99">
        <f t="shared" si="6"/>
        <v>191</v>
      </c>
      <c r="N29" s="94">
        <v>87</v>
      </c>
      <c r="O29" s="94">
        <v>83</v>
      </c>
      <c r="P29" s="99">
        <f t="shared" si="7"/>
        <v>170</v>
      </c>
      <c r="Q29" s="2">
        <f t="shared" si="8"/>
        <v>546</v>
      </c>
      <c r="R29" s="80">
        <v>80</v>
      </c>
      <c r="S29" s="11">
        <f>VLOOKUP(A:A,Gutpunkte!A:AB,28,FALSE)</f>
        <v>1755</v>
      </c>
      <c r="T29" s="2">
        <f t="shared" si="9"/>
        <v>1835</v>
      </c>
      <c r="U29" s="2"/>
      <c r="W29" s="2"/>
    </row>
    <row r="30" spans="1:32" x14ac:dyDescent="0.2">
      <c r="A30" s="80">
        <v>347</v>
      </c>
      <c r="B30" s="92">
        <v>23.62</v>
      </c>
      <c r="C30" s="11" t="str">
        <f>VLOOKUP(A:A,Gutpunkte!A:B,2,FALSE)</f>
        <v>Roth Lukas</v>
      </c>
      <c r="D30" s="111">
        <f>VLOOKUP(A:A,Gutpunkte!A:D,4,FALSE)</f>
        <v>99</v>
      </c>
      <c r="E30" s="24" t="str">
        <f>VLOOKUP(A:A,Gutpunkte!A:E,5,FALSE)</f>
        <v>MI</v>
      </c>
      <c r="F30" s="11"/>
      <c r="G30" s="11" t="str">
        <f>VLOOKUP(A:A,Gutpunkte!A:C,3,FALSE)</f>
        <v>Rubigen</v>
      </c>
      <c r="H30" s="94">
        <v>98</v>
      </c>
      <c r="I30" s="94">
        <v>89</v>
      </c>
      <c r="J30" s="99">
        <f t="shared" si="5"/>
        <v>187</v>
      </c>
      <c r="K30" s="94">
        <v>98</v>
      </c>
      <c r="L30" s="94">
        <v>97</v>
      </c>
      <c r="M30" s="99">
        <f t="shared" si="6"/>
        <v>195</v>
      </c>
      <c r="N30" s="94">
        <v>82</v>
      </c>
      <c r="O30" s="94">
        <v>80</v>
      </c>
      <c r="P30" s="99">
        <f t="shared" si="7"/>
        <v>162</v>
      </c>
      <c r="Q30" s="2">
        <f t="shared" si="8"/>
        <v>544</v>
      </c>
      <c r="R30" s="80">
        <v>75</v>
      </c>
      <c r="S30" s="11">
        <f>VLOOKUP(A:A,Gutpunkte!A:AB,28,FALSE)</f>
        <v>0</v>
      </c>
      <c r="T30" s="2">
        <f t="shared" si="9"/>
        <v>75</v>
      </c>
      <c r="U30" s="2"/>
      <c r="W30" s="2"/>
    </row>
    <row r="31" spans="1:32" x14ac:dyDescent="0.2">
      <c r="A31" s="80">
        <v>298</v>
      </c>
      <c r="B31" s="92">
        <v>24.59</v>
      </c>
      <c r="C31" s="11" t="str">
        <f>VLOOKUP(A:A,Gutpunkte!A:B,2,FALSE)</f>
        <v>Schwarz Marcial</v>
      </c>
      <c r="D31" s="111">
        <f>VLOOKUP(A:A,Gutpunkte!A:D,4,FALSE)</f>
        <v>82</v>
      </c>
      <c r="E31" s="24" t="str">
        <f>VLOOKUP(A:A,Gutpunkte!A:E,5,FALSE)</f>
        <v>OL</v>
      </c>
      <c r="F31" s="11"/>
      <c r="G31" s="11" t="str">
        <f>VLOOKUP(A:A,Gutpunkte!A:C,3,FALSE)</f>
        <v>Boltigen</v>
      </c>
      <c r="H31" s="85">
        <v>90</v>
      </c>
      <c r="I31" s="85">
        <v>95</v>
      </c>
      <c r="J31" s="99">
        <f t="shared" si="5"/>
        <v>185</v>
      </c>
      <c r="K31" s="85">
        <v>96</v>
      </c>
      <c r="L31" s="85">
        <v>98</v>
      </c>
      <c r="M31" s="99">
        <f t="shared" si="6"/>
        <v>194</v>
      </c>
      <c r="N31" s="85">
        <v>77</v>
      </c>
      <c r="O31" s="85">
        <v>86</v>
      </c>
      <c r="P31" s="99">
        <f t="shared" si="7"/>
        <v>163</v>
      </c>
      <c r="Q31" s="2">
        <f t="shared" si="8"/>
        <v>542</v>
      </c>
      <c r="R31" s="81">
        <v>70</v>
      </c>
      <c r="S31" s="11">
        <f>VLOOKUP(A:A,Gutpunkte!A:AB,28,FALSE)</f>
        <v>430</v>
      </c>
      <c r="T31" s="97">
        <f t="shared" si="9"/>
        <v>500</v>
      </c>
      <c r="U31" s="2"/>
      <c r="W31" s="2"/>
    </row>
    <row r="32" spans="1:32" x14ac:dyDescent="0.2">
      <c r="A32" s="80">
        <v>255</v>
      </c>
      <c r="B32" s="92">
        <v>25.56</v>
      </c>
      <c r="C32" s="11" t="str">
        <f>VLOOKUP(A:A,Gutpunkte!A:B,2,FALSE)</f>
        <v>Willener Hans-Ruedi</v>
      </c>
      <c r="D32" s="111">
        <f>VLOOKUP(A:A,Gutpunkte!A:D,4,FALSE)</f>
        <v>66</v>
      </c>
      <c r="E32" s="24" t="str">
        <f>VLOOKUP(A:A,Gutpunkte!A:E,5,FALSE)</f>
        <v>OL</v>
      </c>
      <c r="F32" s="11"/>
      <c r="G32" s="11" t="str">
        <f>VLOOKUP(A:A,Gutpunkte!A:C,3,FALSE)</f>
        <v>Ringoldswil</v>
      </c>
      <c r="H32" s="85">
        <v>91</v>
      </c>
      <c r="I32" s="85">
        <v>91</v>
      </c>
      <c r="J32" s="99">
        <f t="shared" si="5"/>
        <v>182</v>
      </c>
      <c r="K32" s="85">
        <v>94</v>
      </c>
      <c r="L32" s="85">
        <v>98</v>
      </c>
      <c r="M32" s="99">
        <f t="shared" si="6"/>
        <v>192</v>
      </c>
      <c r="N32" s="85">
        <v>77</v>
      </c>
      <c r="O32" s="85">
        <v>90</v>
      </c>
      <c r="P32" s="99">
        <f t="shared" si="7"/>
        <v>167</v>
      </c>
      <c r="Q32" s="2">
        <f t="shared" si="8"/>
        <v>541</v>
      </c>
      <c r="R32" s="81">
        <v>70</v>
      </c>
      <c r="S32" s="11">
        <f>VLOOKUP(A:A,Gutpunkte!A:AB,28,FALSE)</f>
        <v>1700</v>
      </c>
      <c r="T32" s="97">
        <f t="shared" si="9"/>
        <v>1770</v>
      </c>
      <c r="U32" s="2"/>
      <c r="W32" s="2"/>
    </row>
    <row r="33" spans="1:32" x14ac:dyDescent="0.2">
      <c r="A33" s="80">
        <v>244</v>
      </c>
      <c r="B33" s="92">
        <v>26.53</v>
      </c>
      <c r="C33" s="11" t="str">
        <f>VLOOKUP(A:A,Gutpunkte!A:B,2,FALSE)</f>
        <v>Weber Beat</v>
      </c>
      <c r="D33" s="111">
        <f>VLOOKUP(A:A,Gutpunkte!A:D,4,FALSE)</f>
        <v>65</v>
      </c>
      <c r="E33" s="24" t="str">
        <f>VLOOKUP(A:A,Gutpunkte!A:E,5,FALSE)</f>
        <v>MI</v>
      </c>
      <c r="F33" s="11"/>
      <c r="G33" s="11" t="str">
        <f>VLOOKUP(A:A,Gutpunkte!A:C,3,FALSE)</f>
        <v>Belp</v>
      </c>
      <c r="H33" s="94">
        <v>93</v>
      </c>
      <c r="I33" s="94">
        <v>92</v>
      </c>
      <c r="J33" s="99">
        <f t="shared" si="5"/>
        <v>185</v>
      </c>
      <c r="K33" s="94">
        <v>95</v>
      </c>
      <c r="L33" s="94">
        <v>96</v>
      </c>
      <c r="M33" s="99">
        <f t="shared" si="6"/>
        <v>191</v>
      </c>
      <c r="N33" s="94">
        <v>83</v>
      </c>
      <c r="O33" s="94">
        <v>82</v>
      </c>
      <c r="P33" s="99">
        <f t="shared" si="7"/>
        <v>165</v>
      </c>
      <c r="Q33" s="2">
        <f t="shared" si="8"/>
        <v>541</v>
      </c>
      <c r="R33" s="80">
        <v>70</v>
      </c>
      <c r="S33" s="11">
        <f>VLOOKUP(A:A,Gutpunkte!A:AB,28,FALSE)</f>
        <v>2410</v>
      </c>
      <c r="T33" s="2">
        <f t="shared" si="9"/>
        <v>2480</v>
      </c>
      <c r="U33" s="2"/>
      <c r="W33" s="2"/>
    </row>
    <row r="34" spans="1:32" x14ac:dyDescent="0.2">
      <c r="A34" s="80">
        <v>110</v>
      </c>
      <c r="B34" s="92">
        <v>27.5</v>
      </c>
      <c r="C34" s="11" t="str">
        <f>VLOOKUP(A:A,Gutpunkte!A:B,2,FALSE)</f>
        <v>Jakob Anton</v>
      </c>
      <c r="D34" s="111">
        <f>VLOOKUP(A:A,Gutpunkte!A:D,4,FALSE)</f>
        <v>69</v>
      </c>
      <c r="E34" s="24" t="str">
        <f>VLOOKUP(A:A,Gutpunkte!A:E,5,FALSE)</f>
        <v>MI</v>
      </c>
      <c r="F34" s="11"/>
      <c r="G34" s="11" t="str">
        <f>VLOOKUP(A:A,Gutpunkte!A:C,3,FALSE)</f>
        <v>Rüeggisberg</v>
      </c>
      <c r="H34" s="85">
        <v>96</v>
      </c>
      <c r="I34" s="85">
        <v>91</v>
      </c>
      <c r="J34" s="99">
        <f t="shared" si="5"/>
        <v>187</v>
      </c>
      <c r="K34" s="85">
        <v>99</v>
      </c>
      <c r="L34" s="85">
        <v>94</v>
      </c>
      <c r="M34" s="99">
        <f t="shared" si="6"/>
        <v>193</v>
      </c>
      <c r="N34" s="85">
        <v>81</v>
      </c>
      <c r="O34" s="85">
        <v>80</v>
      </c>
      <c r="P34" s="99">
        <f t="shared" si="7"/>
        <v>161</v>
      </c>
      <c r="Q34" s="2">
        <f t="shared" si="8"/>
        <v>541</v>
      </c>
      <c r="R34" s="81">
        <v>70</v>
      </c>
      <c r="S34" s="11">
        <f>VLOOKUP(A:A,Gutpunkte!A:AB,28,FALSE)</f>
        <v>420</v>
      </c>
      <c r="T34" s="97">
        <f t="shared" si="9"/>
        <v>490</v>
      </c>
      <c r="U34" s="2"/>
      <c r="W34" s="2"/>
    </row>
    <row r="35" spans="1:32" x14ac:dyDescent="0.2">
      <c r="A35" s="80">
        <v>338</v>
      </c>
      <c r="B35" s="92">
        <v>29</v>
      </c>
      <c r="C35" s="11" t="str">
        <f>VLOOKUP(A:A,Gutpunkte!A:B,2,FALSE)</f>
        <v>Cueni Benno</v>
      </c>
      <c r="D35" s="111">
        <f>VLOOKUP(A:A,Gutpunkte!A:D,4,FALSE)</f>
        <v>81</v>
      </c>
      <c r="E35" s="24" t="str">
        <f>VLOOKUP(A:A,Gutpunkte!A:E,5,FALSE)</f>
        <v>OL</v>
      </c>
      <c r="F35" s="11"/>
      <c r="G35" s="11" t="str">
        <f>VLOOKUP(A:A,Gutpunkte!A:C,3,FALSE)</f>
        <v>Eriz</v>
      </c>
      <c r="H35" s="94">
        <v>94</v>
      </c>
      <c r="I35" s="94">
        <v>88</v>
      </c>
      <c r="J35" s="99">
        <f t="shared" si="5"/>
        <v>182</v>
      </c>
      <c r="K35" s="85">
        <v>96</v>
      </c>
      <c r="L35" s="95">
        <v>100</v>
      </c>
      <c r="M35" s="99">
        <f t="shared" si="6"/>
        <v>196</v>
      </c>
      <c r="N35" s="85">
        <v>77</v>
      </c>
      <c r="O35" s="85">
        <v>83</v>
      </c>
      <c r="P35" s="99">
        <f t="shared" si="7"/>
        <v>160</v>
      </c>
      <c r="Q35" s="2">
        <f t="shared" si="8"/>
        <v>538</v>
      </c>
      <c r="R35" s="80">
        <v>70</v>
      </c>
      <c r="S35" s="11">
        <f>VLOOKUP(A:A,Gutpunkte!A:AB,28,FALSE)</f>
        <v>0</v>
      </c>
      <c r="T35" s="97">
        <f t="shared" si="9"/>
        <v>70</v>
      </c>
      <c r="U35" s="2"/>
      <c r="W35" s="2"/>
    </row>
    <row r="36" spans="1:32" x14ac:dyDescent="0.2">
      <c r="A36" s="80">
        <v>86</v>
      </c>
      <c r="B36" s="92">
        <v>30</v>
      </c>
      <c r="C36" s="11" t="str">
        <f>VLOOKUP(A:A,Gutpunkte!A:B,2,FALSE)</f>
        <v>Grünig Michael</v>
      </c>
      <c r="D36" s="111">
        <f>VLOOKUP(A:A,Gutpunkte!A:D,4,FALSE)</f>
        <v>92</v>
      </c>
      <c r="E36" s="24" t="str">
        <f>VLOOKUP(A:A,Gutpunkte!A:E,5,FALSE)</f>
        <v>MI</v>
      </c>
      <c r="F36" s="11"/>
      <c r="G36" s="11" t="str">
        <f>VLOOKUP(A:A,Gutpunkte!A:C,3,FALSE)</f>
        <v>Sutz-Lattrigen</v>
      </c>
      <c r="H36" s="85">
        <v>91</v>
      </c>
      <c r="I36" s="85">
        <v>87</v>
      </c>
      <c r="J36" s="99">
        <f t="shared" si="5"/>
        <v>178</v>
      </c>
      <c r="K36" s="85">
        <v>92</v>
      </c>
      <c r="L36" s="85">
        <v>95</v>
      </c>
      <c r="M36" s="99">
        <f t="shared" si="6"/>
        <v>187</v>
      </c>
      <c r="N36" s="85">
        <v>84</v>
      </c>
      <c r="O36" s="85">
        <v>83</v>
      </c>
      <c r="P36" s="99">
        <f t="shared" si="7"/>
        <v>167</v>
      </c>
      <c r="Q36" s="2">
        <f t="shared" si="8"/>
        <v>532</v>
      </c>
      <c r="R36" s="81">
        <v>65</v>
      </c>
      <c r="S36" s="11">
        <f>VLOOKUP(A:A,Gutpunkte!A:AB,28,FALSE)</f>
        <v>760</v>
      </c>
      <c r="T36" s="97">
        <f t="shared" si="9"/>
        <v>825</v>
      </c>
      <c r="U36" s="2"/>
      <c r="W36" s="2"/>
    </row>
    <row r="37" spans="1:32" x14ac:dyDescent="0.2">
      <c r="A37" s="80">
        <v>155</v>
      </c>
      <c r="B37" s="92">
        <v>31</v>
      </c>
      <c r="C37" s="11" t="str">
        <f>VLOOKUP(A:A,Gutpunkte!A:B,2,FALSE)</f>
        <v>Michel Thomas</v>
      </c>
      <c r="D37" s="111">
        <f>VLOOKUP(A:A,Gutpunkte!A:D,4,FALSE)</f>
        <v>82</v>
      </c>
      <c r="E37" s="24" t="str">
        <f>VLOOKUP(A:A,Gutpunkte!A:E,5,FALSE)</f>
        <v>OA</v>
      </c>
      <c r="F37" s="11"/>
      <c r="G37" s="11" t="str">
        <f>VLOOKUP(A:A,Gutpunkte!A:C,3,FALSE)</f>
        <v>Ersigen</v>
      </c>
      <c r="H37" s="94">
        <v>92</v>
      </c>
      <c r="I37" s="94">
        <v>91</v>
      </c>
      <c r="J37" s="99">
        <f t="shared" si="5"/>
        <v>183</v>
      </c>
      <c r="K37" s="94">
        <v>96</v>
      </c>
      <c r="L37" s="94">
        <v>99</v>
      </c>
      <c r="M37" s="99">
        <f t="shared" si="6"/>
        <v>195</v>
      </c>
      <c r="N37" s="94">
        <v>72</v>
      </c>
      <c r="O37" s="94">
        <v>82</v>
      </c>
      <c r="P37" s="99">
        <f t="shared" si="7"/>
        <v>154</v>
      </c>
      <c r="Q37" s="2">
        <f t="shared" si="8"/>
        <v>532</v>
      </c>
      <c r="R37" s="80">
        <v>65</v>
      </c>
      <c r="S37" s="11">
        <f>VLOOKUP(A:A,Gutpunkte!A:AB,28,FALSE)</f>
        <v>925</v>
      </c>
      <c r="T37" s="2">
        <f t="shared" si="9"/>
        <v>990</v>
      </c>
      <c r="U37" s="2"/>
      <c r="V37" s="13"/>
      <c r="W37" s="2"/>
    </row>
    <row r="38" spans="1:32" x14ac:dyDescent="0.2">
      <c r="A38" s="80">
        <v>260</v>
      </c>
      <c r="B38" s="92">
        <v>32</v>
      </c>
      <c r="C38" s="11" t="str">
        <f>VLOOKUP(A:A,Gutpunkte!A:B,2,FALSE)</f>
        <v>Winkelmann Rudolf</v>
      </c>
      <c r="D38" s="111">
        <f>VLOOKUP(A:A,Gutpunkte!A:D,4,FALSE)</f>
        <v>61</v>
      </c>
      <c r="E38" s="24" t="str">
        <f>VLOOKUP(A:A,Gutpunkte!A:E,5,FALSE)</f>
        <v>MI</v>
      </c>
      <c r="F38" s="11"/>
      <c r="G38" s="11" t="str">
        <f>VLOOKUP(A:A,Gutpunkte!A:C,3,FALSE)</f>
        <v>Studen</v>
      </c>
      <c r="H38" s="85">
        <v>88</v>
      </c>
      <c r="I38" s="85">
        <v>93</v>
      </c>
      <c r="J38" s="99">
        <f t="shared" si="5"/>
        <v>181</v>
      </c>
      <c r="K38" s="85">
        <v>92</v>
      </c>
      <c r="L38" s="85">
        <v>98</v>
      </c>
      <c r="M38" s="99">
        <f t="shared" si="6"/>
        <v>190</v>
      </c>
      <c r="N38" s="85">
        <v>77</v>
      </c>
      <c r="O38" s="85">
        <v>82</v>
      </c>
      <c r="P38" s="99">
        <f t="shared" si="7"/>
        <v>159</v>
      </c>
      <c r="Q38" s="2">
        <f t="shared" si="8"/>
        <v>530</v>
      </c>
      <c r="R38" s="81">
        <v>60</v>
      </c>
      <c r="S38" s="11">
        <f>VLOOKUP(A:A,Gutpunkte!A:AB,28,FALSE)</f>
        <v>2280</v>
      </c>
      <c r="T38" s="97">
        <f t="shared" si="9"/>
        <v>2340</v>
      </c>
      <c r="U38" s="2"/>
      <c r="W38" s="2"/>
    </row>
    <row r="39" spans="1:32" ht="12" customHeight="1" x14ac:dyDescent="0.2">
      <c r="A39" s="80">
        <v>139</v>
      </c>
      <c r="B39" s="92">
        <v>33</v>
      </c>
      <c r="C39" s="11" t="str">
        <f>VLOOKUP(A:A,Gutpunkte!A:B,2,FALSE)</f>
        <v>Leuenberger Adrian</v>
      </c>
      <c r="D39" s="111">
        <f>VLOOKUP(A:A,Gutpunkte!A:D,4,FALSE)</f>
        <v>91</v>
      </c>
      <c r="E39" s="24" t="str">
        <f>VLOOKUP(A:A,Gutpunkte!A:E,5,FALSE)</f>
        <v>EM</v>
      </c>
      <c r="F39" s="11"/>
      <c r="G39" s="11" t="str">
        <f>VLOOKUP(A:A,Gutpunkte!A:C,3,FALSE)</f>
        <v>Huttwil</v>
      </c>
      <c r="H39" s="94">
        <v>77</v>
      </c>
      <c r="I39" s="94">
        <v>89</v>
      </c>
      <c r="J39" s="99">
        <f t="shared" si="5"/>
        <v>166</v>
      </c>
      <c r="K39" s="94">
        <v>95</v>
      </c>
      <c r="L39" s="94">
        <v>97</v>
      </c>
      <c r="M39" s="99">
        <f t="shared" si="6"/>
        <v>192</v>
      </c>
      <c r="N39" s="94">
        <v>83</v>
      </c>
      <c r="O39" s="94">
        <v>85</v>
      </c>
      <c r="P39" s="99">
        <f t="shared" si="7"/>
        <v>168</v>
      </c>
      <c r="Q39" s="2">
        <f t="shared" si="8"/>
        <v>526</v>
      </c>
      <c r="R39" s="80">
        <v>55</v>
      </c>
      <c r="S39" s="11">
        <f>VLOOKUP(A:A,Gutpunkte!A:AB,28,FALSE)</f>
        <v>605</v>
      </c>
      <c r="T39" s="2">
        <f t="shared" si="9"/>
        <v>660</v>
      </c>
      <c r="U39" s="2"/>
      <c r="W39" s="2"/>
    </row>
    <row r="40" spans="1:32" ht="12" customHeight="1" x14ac:dyDescent="0.2">
      <c r="A40" s="80">
        <v>91</v>
      </c>
      <c r="B40" s="92">
        <v>34</v>
      </c>
      <c r="C40" s="11" t="str">
        <f>VLOOKUP(A:A,Gutpunkte!A:B,2,FALSE)</f>
        <v>Hadorn Fritz</v>
      </c>
      <c r="D40" s="111">
        <f>VLOOKUP(A:A,Gutpunkte!A:D,4,FALSE)</f>
        <v>51</v>
      </c>
      <c r="E40" s="24" t="str">
        <f>VLOOKUP(A:A,Gutpunkte!A:E,5,FALSE)</f>
        <v>MI</v>
      </c>
      <c r="F40" s="11"/>
      <c r="G40" s="11" t="str">
        <f>VLOOKUP(A:A,Gutpunkte!A:C,3,FALSE)</f>
        <v>Gurzelen</v>
      </c>
      <c r="H40" s="85">
        <v>87</v>
      </c>
      <c r="I40" s="85">
        <v>86</v>
      </c>
      <c r="J40" s="99">
        <f t="shared" si="5"/>
        <v>173</v>
      </c>
      <c r="K40" s="85">
        <v>91</v>
      </c>
      <c r="L40" s="85">
        <v>96</v>
      </c>
      <c r="M40" s="99">
        <f t="shared" si="6"/>
        <v>187</v>
      </c>
      <c r="N40" s="85">
        <v>83</v>
      </c>
      <c r="O40" s="85">
        <v>83</v>
      </c>
      <c r="P40" s="99">
        <f t="shared" si="7"/>
        <v>166</v>
      </c>
      <c r="Q40" s="2">
        <f t="shared" si="8"/>
        <v>526</v>
      </c>
      <c r="R40" s="81">
        <v>65</v>
      </c>
      <c r="S40" s="11">
        <f>VLOOKUP(A:A,Gutpunkte!A:AB,28,FALSE)</f>
        <v>1190</v>
      </c>
      <c r="T40" s="97">
        <f t="shared" si="9"/>
        <v>1255</v>
      </c>
      <c r="U40" s="2"/>
      <c r="W40" s="2"/>
    </row>
    <row r="41" spans="1:32" ht="12" customHeight="1" x14ac:dyDescent="0.2">
      <c r="A41" s="80">
        <v>153</v>
      </c>
      <c r="B41" s="92">
        <v>35</v>
      </c>
      <c r="C41" s="11" t="str">
        <f>VLOOKUP(A:A,Gutpunkte!A:B,2,FALSE)</f>
        <v>Meier Simon</v>
      </c>
      <c r="D41" s="111">
        <f>VLOOKUP(A:A,Gutpunkte!A:D,4,FALSE)</f>
        <v>90</v>
      </c>
      <c r="E41" s="24" t="str">
        <f>VLOOKUP(A:A,Gutpunkte!A:E,5,FALSE)</f>
        <v>EM</v>
      </c>
      <c r="F41" s="11"/>
      <c r="G41" s="11" t="str">
        <f>VLOOKUP(A:A,Gutpunkte!A:C,3,FALSE)</f>
        <v>Wiler b. Utzenstorf</v>
      </c>
      <c r="H41" s="85">
        <v>81</v>
      </c>
      <c r="I41" s="85">
        <v>81</v>
      </c>
      <c r="J41" s="99">
        <f t="shared" si="5"/>
        <v>162</v>
      </c>
      <c r="K41" s="85">
        <v>97</v>
      </c>
      <c r="L41" s="85">
        <v>98</v>
      </c>
      <c r="M41" s="99">
        <f t="shared" si="6"/>
        <v>195</v>
      </c>
      <c r="N41" s="85">
        <v>78</v>
      </c>
      <c r="O41" s="85">
        <v>90</v>
      </c>
      <c r="P41" s="99">
        <f t="shared" si="7"/>
        <v>168</v>
      </c>
      <c r="Q41" s="2">
        <f t="shared" si="8"/>
        <v>525</v>
      </c>
      <c r="R41" s="81">
        <v>55</v>
      </c>
      <c r="S41" s="11">
        <f>VLOOKUP(A:A,Gutpunkte!A:AB,28,FALSE)</f>
        <v>510</v>
      </c>
      <c r="T41" s="97">
        <f t="shared" si="9"/>
        <v>565</v>
      </c>
      <c r="U41" s="2"/>
      <c r="W41" s="2"/>
    </row>
    <row r="42" spans="1:32" ht="12" customHeight="1" x14ac:dyDescent="0.2">
      <c r="A42" s="80">
        <v>279</v>
      </c>
      <c r="B42" s="92">
        <v>36</v>
      </c>
      <c r="C42" s="11" t="str">
        <f>VLOOKUP(A:A,Gutpunkte!A:B,2,FALSE)</f>
        <v>Zwicker Rolf</v>
      </c>
      <c r="D42" s="111">
        <f>VLOOKUP(A:A,Gutpunkte!A:D,4,FALSE)</f>
        <v>73</v>
      </c>
      <c r="E42" s="24" t="str">
        <f>VLOOKUP(A:A,Gutpunkte!A:E,5,FALSE)</f>
        <v>EM</v>
      </c>
      <c r="F42" s="11"/>
      <c r="G42" s="11" t="str">
        <f>VLOOKUP(A:A,Gutpunkte!A:C,3,FALSE)</f>
        <v>Worb</v>
      </c>
      <c r="H42" s="94">
        <v>88</v>
      </c>
      <c r="I42" s="94">
        <v>87</v>
      </c>
      <c r="J42" s="99">
        <f t="shared" si="5"/>
        <v>175</v>
      </c>
      <c r="K42" s="94">
        <v>96</v>
      </c>
      <c r="L42" s="94">
        <v>95</v>
      </c>
      <c r="M42" s="99">
        <f t="shared" si="6"/>
        <v>191</v>
      </c>
      <c r="N42" s="94">
        <v>72</v>
      </c>
      <c r="O42" s="94">
        <v>83</v>
      </c>
      <c r="P42" s="99">
        <f t="shared" si="7"/>
        <v>155</v>
      </c>
      <c r="Q42" s="2">
        <f t="shared" si="8"/>
        <v>521</v>
      </c>
      <c r="R42" s="80">
        <v>50</v>
      </c>
      <c r="S42" s="11">
        <f>VLOOKUP(A:A,Gutpunkte!A:AB,28,FALSE)</f>
        <v>1560</v>
      </c>
      <c r="T42" s="2">
        <f t="shared" si="9"/>
        <v>1610</v>
      </c>
      <c r="U42" s="2"/>
      <c r="W42" s="2"/>
    </row>
    <row r="43" spans="1:32" ht="12" customHeight="1" x14ac:dyDescent="0.2">
      <c r="A43" s="80">
        <v>341</v>
      </c>
      <c r="B43" s="92">
        <v>37</v>
      </c>
      <c r="C43" s="11" t="str">
        <f>VLOOKUP(A:A,Gutpunkte!A:B,2,FALSE)</f>
        <v>Fuhrer Reto</v>
      </c>
      <c r="D43" s="111">
        <f>VLOOKUP(A:A,Gutpunkte!A:D,4,FALSE)</f>
        <v>96</v>
      </c>
      <c r="E43" s="24" t="str">
        <f>VLOOKUP(A:A,Gutpunkte!A:E,5,FALSE)</f>
        <v>OA</v>
      </c>
      <c r="F43" s="11"/>
      <c r="G43" s="11" t="str">
        <f>VLOOKUP(A:A,Gutpunkte!A:C,3,FALSE)</f>
        <v>Kleindietwil</v>
      </c>
      <c r="H43" s="94">
        <v>84</v>
      </c>
      <c r="I43" s="94">
        <v>84</v>
      </c>
      <c r="J43" s="99">
        <f t="shared" si="5"/>
        <v>168</v>
      </c>
      <c r="K43" s="94">
        <v>92</v>
      </c>
      <c r="L43" s="94">
        <v>95</v>
      </c>
      <c r="M43" s="99">
        <f t="shared" si="6"/>
        <v>187</v>
      </c>
      <c r="N43" s="94">
        <v>79</v>
      </c>
      <c r="O43" s="94">
        <v>86</v>
      </c>
      <c r="P43" s="99">
        <f t="shared" si="7"/>
        <v>165</v>
      </c>
      <c r="Q43" s="2">
        <f t="shared" si="8"/>
        <v>520</v>
      </c>
      <c r="R43" s="80">
        <v>50</v>
      </c>
      <c r="S43" s="11">
        <f>VLOOKUP(A:A,Gutpunkte!A:AB,28,FALSE)</f>
        <v>110</v>
      </c>
      <c r="T43" s="2">
        <f t="shared" si="9"/>
        <v>160</v>
      </c>
      <c r="U43" s="2"/>
      <c r="W43" s="2"/>
    </row>
    <row r="44" spans="1:32" ht="12" customHeight="1" x14ac:dyDescent="0.2">
      <c r="A44" s="80">
        <v>339</v>
      </c>
      <c r="B44" s="92">
        <v>38</v>
      </c>
      <c r="C44" s="11" t="str">
        <f>VLOOKUP(A:A,Gutpunkte!A:B,2,FALSE)</f>
        <v>Criblez Frédéric</v>
      </c>
      <c r="D44" s="111">
        <f>VLOOKUP(A:A,Gutpunkte!A:D,4,FALSE)</f>
        <v>90</v>
      </c>
      <c r="E44" s="24" t="str">
        <f>VLOOKUP(A:A,Gutpunkte!A:E,5,FALSE)</f>
        <v>BJ</v>
      </c>
      <c r="F44" s="11"/>
      <c r="G44" s="11" t="str">
        <f>VLOOKUP(A:A,Gutpunkte!A:C,3,FALSE)</f>
        <v>Saicourt</v>
      </c>
      <c r="H44" s="94">
        <v>92</v>
      </c>
      <c r="I44" s="94">
        <v>88</v>
      </c>
      <c r="J44" s="99">
        <f t="shared" si="5"/>
        <v>180</v>
      </c>
      <c r="K44" s="94">
        <v>91</v>
      </c>
      <c r="L44" s="94">
        <v>95</v>
      </c>
      <c r="M44" s="99">
        <f t="shared" si="6"/>
        <v>186</v>
      </c>
      <c r="N44" s="94">
        <v>77</v>
      </c>
      <c r="O44" s="94">
        <v>74</v>
      </c>
      <c r="P44" s="99">
        <f t="shared" si="7"/>
        <v>151</v>
      </c>
      <c r="Q44" s="2">
        <f t="shared" si="8"/>
        <v>517</v>
      </c>
      <c r="R44" s="80">
        <v>50</v>
      </c>
      <c r="S44" s="11">
        <f>VLOOKUP(A:A,Gutpunkte!A:AB,28,FALSE)</f>
        <v>80</v>
      </c>
      <c r="T44" s="2">
        <f t="shared" si="9"/>
        <v>130</v>
      </c>
      <c r="U44" s="2"/>
      <c r="W44" s="2"/>
      <c r="AA44" s="33"/>
      <c r="AB44" s="59"/>
    </row>
    <row r="45" spans="1:32" ht="12" customHeight="1" x14ac:dyDescent="0.2">
      <c r="A45" s="80">
        <v>332</v>
      </c>
      <c r="B45" s="92">
        <v>39</v>
      </c>
      <c r="C45" s="11" t="str">
        <f>VLOOKUP(A:A,Gutpunkte!A:B,2,FALSE)</f>
        <v>Weber Jan</v>
      </c>
      <c r="D45" s="111">
        <f>VLOOKUP(A:A,Gutpunkte!A:D,4,FALSE)</f>
        <v>97</v>
      </c>
      <c r="E45" s="24" t="str">
        <f>VLOOKUP(A:A,Gutpunkte!A:E,5,FALSE)</f>
        <v>MI</v>
      </c>
      <c r="F45" s="11"/>
      <c r="G45" s="11" t="str">
        <f>VLOOKUP(A:A,Gutpunkte!A:C,3,FALSE)</f>
        <v>Belp</v>
      </c>
      <c r="H45" s="85">
        <v>94</v>
      </c>
      <c r="I45" s="85">
        <v>83</v>
      </c>
      <c r="J45" s="99">
        <f t="shared" si="5"/>
        <v>177</v>
      </c>
      <c r="K45" s="85">
        <v>94</v>
      </c>
      <c r="L45" s="85">
        <v>97</v>
      </c>
      <c r="M45" s="99">
        <f t="shared" si="6"/>
        <v>191</v>
      </c>
      <c r="N45" s="85">
        <v>73</v>
      </c>
      <c r="O45" s="85">
        <v>76</v>
      </c>
      <c r="P45" s="99">
        <f t="shared" si="7"/>
        <v>149</v>
      </c>
      <c r="Q45" s="2">
        <f t="shared" si="8"/>
        <v>517</v>
      </c>
      <c r="R45" s="81">
        <v>50</v>
      </c>
      <c r="S45" s="11">
        <f>VLOOKUP(A:A,Gutpunkte!A:AB,28,FALSE)</f>
        <v>30</v>
      </c>
      <c r="T45" s="97">
        <f t="shared" si="9"/>
        <v>80</v>
      </c>
      <c r="U45" s="2"/>
      <c r="V45" s="6"/>
      <c r="W45" s="6"/>
      <c r="X45" s="6"/>
      <c r="Y45" s="6"/>
      <c r="Z45" s="6"/>
      <c r="AC45" s="6"/>
      <c r="AD45" s="6"/>
      <c r="AE45" s="6"/>
      <c r="AF45" s="14"/>
    </row>
    <row r="46" spans="1:32" ht="12" customHeight="1" x14ac:dyDescent="0.2">
      <c r="A46" s="80">
        <v>259</v>
      </c>
      <c r="B46" s="92">
        <v>40</v>
      </c>
      <c r="C46" s="11" t="str">
        <f>VLOOKUP(A:A,Gutpunkte!A:B,2,FALSE)</f>
        <v>Winkelmann Arnold</v>
      </c>
      <c r="D46" s="111">
        <f>VLOOKUP(A:A,Gutpunkte!A:D,4,FALSE)</f>
        <v>36</v>
      </c>
      <c r="E46" s="24" t="str">
        <f>VLOOKUP(A:A,Gutpunkte!A:E,5,FALSE)</f>
        <v>MI</v>
      </c>
      <c r="F46" s="11"/>
      <c r="G46" s="11" t="str">
        <f>VLOOKUP(A:A,Gutpunkte!A:C,3,FALSE)</f>
        <v>Studen</v>
      </c>
      <c r="H46" s="85">
        <v>90</v>
      </c>
      <c r="I46" s="85">
        <v>90</v>
      </c>
      <c r="J46" s="99">
        <f t="shared" si="5"/>
        <v>180</v>
      </c>
      <c r="K46" s="85">
        <v>96</v>
      </c>
      <c r="L46" s="85">
        <v>95</v>
      </c>
      <c r="M46" s="99">
        <f t="shared" si="6"/>
        <v>191</v>
      </c>
      <c r="N46" s="85">
        <v>66</v>
      </c>
      <c r="O46" s="85">
        <v>76</v>
      </c>
      <c r="P46" s="99">
        <f t="shared" si="7"/>
        <v>142</v>
      </c>
      <c r="Q46" s="2">
        <f t="shared" si="8"/>
        <v>513</v>
      </c>
      <c r="R46" s="81">
        <v>70</v>
      </c>
      <c r="S46" s="11">
        <f>VLOOKUP(A:A,Gutpunkte!A:AB,28,FALSE)</f>
        <v>3745</v>
      </c>
      <c r="T46" s="97">
        <f t="shared" si="9"/>
        <v>3815</v>
      </c>
      <c r="U46" s="2"/>
      <c r="V46" s="13"/>
      <c r="W46" s="143"/>
    </row>
    <row r="47" spans="1:32" ht="12" customHeight="1" x14ac:dyDescent="0.2">
      <c r="A47" s="80">
        <v>314</v>
      </c>
      <c r="B47" s="92">
        <v>41</v>
      </c>
      <c r="C47" s="11" t="str">
        <f>VLOOKUP(A:A,Gutpunkte!A:B,2,FALSE)</f>
        <v>Burkhalter Robert</v>
      </c>
      <c r="D47" s="111">
        <f>VLOOKUP(A:A,Gutpunkte!A:D,4,FALSE)</f>
        <v>71</v>
      </c>
      <c r="E47" s="24" t="str">
        <f>VLOOKUP(A:A,Gutpunkte!A:E,5,FALSE)</f>
        <v>EM</v>
      </c>
      <c r="F47" s="11"/>
      <c r="G47" s="11" t="str">
        <f>VLOOKUP(A:A,Gutpunkte!A:C,3,FALSE)</f>
        <v>Wasen i. E.</v>
      </c>
      <c r="H47" s="85">
        <v>90</v>
      </c>
      <c r="I47" s="85">
        <v>91</v>
      </c>
      <c r="J47" s="99">
        <f t="shared" si="5"/>
        <v>181</v>
      </c>
      <c r="K47" s="85">
        <v>99</v>
      </c>
      <c r="L47" s="85">
        <v>97</v>
      </c>
      <c r="M47" s="99">
        <f t="shared" si="6"/>
        <v>196</v>
      </c>
      <c r="N47" s="85">
        <v>53</v>
      </c>
      <c r="O47" s="85">
        <v>78</v>
      </c>
      <c r="P47" s="99">
        <f t="shared" si="7"/>
        <v>131</v>
      </c>
      <c r="Q47" s="2">
        <f t="shared" si="8"/>
        <v>508</v>
      </c>
      <c r="R47" s="81">
        <v>35</v>
      </c>
      <c r="S47" s="11">
        <f>VLOOKUP(A:A,Gutpunkte!A:AB,28,FALSE)</f>
        <v>85</v>
      </c>
      <c r="T47" s="97">
        <f t="shared" si="9"/>
        <v>120</v>
      </c>
      <c r="U47" s="2"/>
      <c r="W47" s="2"/>
    </row>
    <row r="48" spans="1:32" x14ac:dyDescent="0.2">
      <c r="A48" s="80">
        <v>35</v>
      </c>
      <c r="B48" s="92">
        <v>42</v>
      </c>
      <c r="C48" s="11" t="str">
        <f>VLOOKUP(A:A,Gutpunkte!A:B,2,FALSE)</f>
        <v>Buchmeier Edi</v>
      </c>
      <c r="D48" s="111">
        <f>VLOOKUP(A:A,Gutpunkte!A:D,4,FALSE)</f>
        <v>54</v>
      </c>
      <c r="E48" s="24" t="str">
        <f>VLOOKUP(A:A,Gutpunkte!A:E,5,FALSE)</f>
        <v>OA</v>
      </c>
      <c r="F48" s="11"/>
      <c r="G48" s="11" t="str">
        <f>VLOOKUP(A:A,Gutpunkte!A:C,3,FALSE)</f>
        <v>Herzogenbuchsee</v>
      </c>
      <c r="H48" s="85">
        <v>88</v>
      </c>
      <c r="I48" s="85">
        <v>94</v>
      </c>
      <c r="J48" s="99">
        <f t="shared" si="5"/>
        <v>182</v>
      </c>
      <c r="K48" s="85">
        <v>91</v>
      </c>
      <c r="L48" s="85">
        <v>94</v>
      </c>
      <c r="M48" s="99">
        <f t="shared" si="6"/>
        <v>185</v>
      </c>
      <c r="N48" s="85">
        <v>74</v>
      </c>
      <c r="O48" s="85">
        <v>65</v>
      </c>
      <c r="P48" s="99">
        <f t="shared" si="7"/>
        <v>139</v>
      </c>
      <c r="Q48" s="2">
        <f t="shared" si="8"/>
        <v>506</v>
      </c>
      <c r="R48" s="81">
        <v>45</v>
      </c>
      <c r="S48" s="11">
        <f>VLOOKUP(A:A,Gutpunkte!A:AB,28,FALSE)</f>
        <v>315</v>
      </c>
      <c r="T48" s="97">
        <f t="shared" si="9"/>
        <v>360</v>
      </c>
      <c r="U48" s="2"/>
      <c r="W48" s="2"/>
    </row>
    <row r="49" spans="1:32" x14ac:dyDescent="0.2">
      <c r="A49" s="80">
        <v>343</v>
      </c>
      <c r="B49" s="92">
        <v>43</v>
      </c>
      <c r="C49" s="11" t="str">
        <f>VLOOKUP(A:A,Gutpunkte!A:B,2,FALSE)</f>
        <v>Flury Kristina</v>
      </c>
      <c r="D49" s="111">
        <f>VLOOKUP(A:A,Gutpunkte!A:D,4,FALSE)</f>
        <v>99</v>
      </c>
      <c r="E49" s="24" t="str">
        <f>VLOOKUP(A:A,Gutpunkte!A:E,5,FALSE)</f>
        <v>OA</v>
      </c>
      <c r="F49" s="11"/>
      <c r="G49" s="11" t="str">
        <f>VLOOKUP(A:A,Gutpunkte!A:C,3,FALSE)</f>
        <v>Wangen a.A.</v>
      </c>
      <c r="H49" s="85">
        <v>76</v>
      </c>
      <c r="I49" s="85">
        <v>78</v>
      </c>
      <c r="J49" s="99">
        <f t="shared" si="5"/>
        <v>154</v>
      </c>
      <c r="K49" s="85">
        <v>96</v>
      </c>
      <c r="L49" s="85">
        <v>94</v>
      </c>
      <c r="M49" s="99">
        <f t="shared" si="6"/>
        <v>190</v>
      </c>
      <c r="N49" s="85">
        <v>77</v>
      </c>
      <c r="O49" s="85">
        <v>82</v>
      </c>
      <c r="P49" s="99">
        <f t="shared" si="7"/>
        <v>159</v>
      </c>
      <c r="Q49" s="2">
        <f t="shared" si="8"/>
        <v>503</v>
      </c>
      <c r="R49" s="81">
        <v>35</v>
      </c>
      <c r="S49" s="11">
        <f>VLOOKUP(A:A,Gutpunkte!A:AB,28,FALSE)</f>
        <v>40</v>
      </c>
      <c r="T49" s="97">
        <f t="shared" si="9"/>
        <v>75</v>
      </c>
      <c r="U49" s="2"/>
      <c r="W49" s="2"/>
      <c r="AA49" s="6"/>
      <c r="AB49" s="6"/>
    </row>
    <row r="50" spans="1:32" x14ac:dyDescent="0.2">
      <c r="A50" s="80">
        <v>42</v>
      </c>
      <c r="B50" s="92">
        <v>44</v>
      </c>
      <c r="C50" s="11" t="str">
        <f>VLOOKUP(A:A,Gutpunkte!A:B,2,FALSE)</f>
        <v>Carrel Jean-Francois</v>
      </c>
      <c r="D50" s="111">
        <f>VLOOKUP(A:A,Gutpunkte!A:D,4,FALSE)</f>
        <v>66</v>
      </c>
      <c r="E50" s="24" t="str">
        <f>VLOOKUP(A:A,Gutpunkte!A:E,5,FALSE)</f>
        <v>BJ</v>
      </c>
      <c r="F50" s="11"/>
      <c r="G50" s="11" t="str">
        <f>VLOOKUP(A:A,Gutpunkte!A:C,3,FALSE)</f>
        <v>Diesse</v>
      </c>
      <c r="H50" s="85">
        <v>86</v>
      </c>
      <c r="I50" s="85">
        <v>82</v>
      </c>
      <c r="J50" s="99">
        <f t="shared" si="5"/>
        <v>168</v>
      </c>
      <c r="K50" s="85">
        <v>93</v>
      </c>
      <c r="L50" s="85">
        <v>93</v>
      </c>
      <c r="M50" s="99">
        <f t="shared" si="6"/>
        <v>186</v>
      </c>
      <c r="N50" s="85">
        <v>76</v>
      </c>
      <c r="O50" s="85">
        <v>69</v>
      </c>
      <c r="P50" s="99">
        <f t="shared" si="7"/>
        <v>145</v>
      </c>
      <c r="Q50" s="2">
        <f t="shared" si="8"/>
        <v>499</v>
      </c>
      <c r="R50" s="81">
        <v>30</v>
      </c>
      <c r="S50" s="11">
        <f>VLOOKUP(A:A,Gutpunkte!A:AB,28,FALSE)</f>
        <v>455</v>
      </c>
      <c r="T50" s="97">
        <f t="shared" si="9"/>
        <v>485</v>
      </c>
      <c r="U50" s="2"/>
      <c r="V50" s="2"/>
      <c r="W50" s="2"/>
      <c r="AA50" s="6"/>
      <c r="AB50" s="6"/>
    </row>
    <row r="51" spans="1:32" x14ac:dyDescent="0.2">
      <c r="A51" s="80">
        <v>43</v>
      </c>
      <c r="B51" s="92">
        <v>45</v>
      </c>
      <c r="C51" s="11" t="str">
        <f>VLOOKUP(A:A,Gutpunkte!A:B,2,FALSE)</f>
        <v>Carrera Jean-Michel</v>
      </c>
      <c r="D51" s="111">
        <f>VLOOKUP(A:A,Gutpunkte!A:D,4,FALSE)</f>
        <v>53</v>
      </c>
      <c r="E51" s="24" t="str">
        <f>VLOOKUP(A:A,Gutpunkte!A:E,5,FALSE)</f>
        <v>MI</v>
      </c>
      <c r="F51" s="11"/>
      <c r="G51" s="11" t="str">
        <f>VLOOKUP(A:A,Gutpunkte!A:C,3,FALSE)</f>
        <v>Brügg</v>
      </c>
      <c r="H51" s="85">
        <v>86</v>
      </c>
      <c r="I51" s="85">
        <v>85</v>
      </c>
      <c r="J51" s="99">
        <f t="shared" si="5"/>
        <v>171</v>
      </c>
      <c r="K51" s="85">
        <v>92</v>
      </c>
      <c r="L51" s="85">
        <v>93</v>
      </c>
      <c r="M51" s="99">
        <f t="shared" si="6"/>
        <v>185</v>
      </c>
      <c r="N51" s="85">
        <v>75</v>
      </c>
      <c r="O51" s="85">
        <v>64</v>
      </c>
      <c r="P51" s="99">
        <f t="shared" si="7"/>
        <v>139</v>
      </c>
      <c r="Q51" s="2">
        <f t="shared" si="8"/>
        <v>495</v>
      </c>
      <c r="R51" s="81">
        <v>35</v>
      </c>
      <c r="S51" s="11">
        <f>VLOOKUP(A:A,Gutpunkte!A:AB,28,FALSE)</f>
        <v>1965</v>
      </c>
      <c r="T51" s="97">
        <f t="shared" si="9"/>
        <v>2000</v>
      </c>
      <c r="U51" s="2"/>
      <c r="W51" s="2"/>
    </row>
    <row r="52" spans="1:32" x14ac:dyDescent="0.2">
      <c r="A52" s="80">
        <v>346</v>
      </c>
      <c r="B52" s="92">
        <v>46</v>
      </c>
      <c r="C52" s="11" t="str">
        <f>VLOOKUP(A:A,Gutpunkte!A:B,2,FALSE)</f>
        <v>Carrel Romain</v>
      </c>
      <c r="D52" s="111">
        <f>VLOOKUP(A:A,Gutpunkte!A:D,4,FALSE)</f>
        <v>0</v>
      </c>
      <c r="E52" s="24" t="str">
        <f>VLOOKUP(A:A,Gutpunkte!A:E,5,FALSE)</f>
        <v>BJ</v>
      </c>
      <c r="F52" s="11"/>
      <c r="G52" s="11" t="str">
        <f>VLOOKUP(A:A,Gutpunkte!A:C,3,FALSE)</f>
        <v>Diesse</v>
      </c>
      <c r="H52" s="85">
        <v>79</v>
      </c>
      <c r="I52" s="85">
        <v>85</v>
      </c>
      <c r="J52" s="99">
        <f t="shared" si="5"/>
        <v>164</v>
      </c>
      <c r="K52" s="85">
        <v>93</v>
      </c>
      <c r="L52" s="85">
        <v>93</v>
      </c>
      <c r="M52" s="99">
        <f t="shared" si="6"/>
        <v>186</v>
      </c>
      <c r="N52" s="85">
        <v>56</v>
      </c>
      <c r="O52" s="85">
        <v>66</v>
      </c>
      <c r="P52" s="99">
        <f t="shared" si="7"/>
        <v>122</v>
      </c>
      <c r="Q52" s="2">
        <f t="shared" si="8"/>
        <v>472</v>
      </c>
      <c r="R52" s="81">
        <v>5</v>
      </c>
      <c r="S52" s="11">
        <f>VLOOKUP(A:A,Gutpunkte!A:AB,28,FALSE)</f>
        <v>0</v>
      </c>
      <c r="T52" s="97">
        <f t="shared" si="9"/>
        <v>5</v>
      </c>
      <c r="U52" s="2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14"/>
    </row>
    <row r="53" spans="1:32" x14ac:dyDescent="0.2">
      <c r="C53" s="11"/>
      <c r="D53" s="111"/>
      <c r="E53" s="24"/>
      <c r="F53" s="11"/>
      <c r="G53" s="11"/>
      <c r="H53" s="94"/>
      <c r="I53" s="94"/>
      <c r="J53" s="74"/>
      <c r="K53" s="94"/>
      <c r="L53" s="94"/>
      <c r="M53" s="74"/>
      <c r="N53" s="94"/>
      <c r="O53" s="94"/>
      <c r="P53" s="74"/>
      <c r="S53" s="11"/>
    </row>
    <row r="54" spans="1:32" x14ac:dyDescent="0.2">
      <c r="C54" s="11"/>
      <c r="D54" s="111"/>
      <c r="E54" s="24"/>
      <c r="F54" s="11"/>
      <c r="G54" s="11"/>
      <c r="H54" s="85"/>
      <c r="I54" s="85"/>
      <c r="J54" s="74"/>
      <c r="K54" s="85"/>
      <c r="L54" s="85"/>
      <c r="M54" s="74"/>
      <c r="N54" s="85"/>
      <c r="O54" s="85"/>
      <c r="P54" s="74"/>
      <c r="R54" s="81"/>
      <c r="S54" s="11"/>
      <c r="T54" s="15"/>
      <c r="V54" s="4"/>
    </row>
    <row r="55" spans="1:32" x14ac:dyDescent="0.2">
      <c r="C55" s="11"/>
      <c r="D55" s="111"/>
      <c r="E55" s="24"/>
      <c r="F55" s="11"/>
      <c r="G55" s="11"/>
      <c r="H55" s="85"/>
      <c r="I55" s="85"/>
      <c r="J55" s="74"/>
      <c r="K55" s="85"/>
      <c r="L55" s="85"/>
      <c r="M55" s="74"/>
      <c r="N55" s="85"/>
      <c r="O55" s="85"/>
      <c r="P55" s="74"/>
      <c r="R55" s="81"/>
      <c r="S55" s="11"/>
      <c r="T55" s="15"/>
    </row>
    <row r="56" spans="1:32" x14ac:dyDescent="0.2">
      <c r="C56" s="11"/>
      <c r="D56" s="111"/>
      <c r="E56" s="24"/>
      <c r="F56" s="11"/>
      <c r="G56" s="11"/>
      <c r="H56" s="94"/>
      <c r="I56" s="94"/>
      <c r="J56" s="74"/>
      <c r="K56" s="94"/>
      <c r="L56" s="94"/>
      <c r="M56" s="74"/>
      <c r="N56" s="94"/>
      <c r="O56" s="94"/>
      <c r="P56" s="74"/>
      <c r="S56" s="11"/>
    </row>
  </sheetData>
  <sheetProtection selectLockedCells="1"/>
  <sortState ref="A15:AF52">
    <sortCondition descending="1" ref="Q15:Q52"/>
    <sortCondition descending="1" ref="P15:P52"/>
    <sortCondition descending="1" ref="O15:O52"/>
  </sortState>
  <mergeCells count="2">
    <mergeCell ref="R5:T5"/>
    <mergeCell ref="G2:N2"/>
  </mergeCells>
  <phoneticPr fontId="0" type="noConversion"/>
  <pageMargins left="7.874015748031496E-2" right="7.874015748031496E-2" top="0.43307086614173229" bottom="1.2598425196850394" header="0.19685039370078741" footer="0.31496062992125984"/>
  <pageSetup paperSize="9" scale="93" orientation="landscape" r:id="rId1"/>
  <headerFooter alignWithMargins="0">
    <oddFooter>&amp;CHauptsponsor
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Q27" sqref="Q27"/>
    </sheetView>
  </sheetViews>
  <sheetFormatPr baseColWidth="10" defaultRowHeight="12.75" x14ac:dyDescent="0.2"/>
  <cols>
    <col min="1" max="1" width="10.7109375" customWidth="1"/>
    <col min="2" max="2" width="19.140625" customWidth="1"/>
    <col min="3" max="3" width="7" customWidth="1"/>
    <col min="4" max="4" width="5.85546875" customWidth="1"/>
    <col min="5" max="5" width="7.85546875" customWidth="1"/>
    <col min="6" max="6" width="9.5703125" customWidth="1"/>
    <col min="7" max="7" width="7.85546875" customWidth="1"/>
    <col min="8" max="8" width="9.7109375" customWidth="1"/>
    <col min="9" max="9" width="6.5703125" customWidth="1"/>
    <col min="10" max="10" width="8.85546875" customWidth="1"/>
    <col min="11" max="11" width="2.42578125" customWidth="1"/>
  </cols>
  <sheetData>
    <row r="1" spans="1:20" ht="45.75" customHeight="1" x14ac:dyDescent="0.2"/>
    <row r="2" spans="1:20" ht="18" x14ac:dyDescent="0.25">
      <c r="A2" s="149" t="s">
        <v>461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20" ht="18" x14ac:dyDescent="0.25">
      <c r="A3" s="149" t="s">
        <v>462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5" spans="1:20" x14ac:dyDescent="0.2">
      <c r="A5" s="11"/>
      <c r="B5" s="11"/>
      <c r="C5" s="11"/>
      <c r="D5" s="11"/>
      <c r="E5" s="11"/>
      <c r="F5" s="11"/>
      <c r="G5" s="19"/>
      <c r="H5" s="19"/>
      <c r="I5" s="4"/>
      <c r="J5" s="19"/>
      <c r="K5" s="19"/>
    </row>
    <row r="6" spans="1:20" ht="18" x14ac:dyDescent="0.25">
      <c r="A6" s="149" t="s">
        <v>63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20" ht="15" x14ac:dyDescent="0.2">
      <c r="A7" s="3"/>
      <c r="B7" s="3"/>
    </row>
    <row r="8" spans="1:20" s="108" customFormat="1" ht="15" x14ac:dyDescent="0.25">
      <c r="A8" s="107" t="s">
        <v>202</v>
      </c>
      <c r="C8" s="141" t="s">
        <v>386</v>
      </c>
      <c r="D8" s="141"/>
      <c r="E8" s="141"/>
      <c r="F8" s="108">
        <v>81</v>
      </c>
      <c r="G8" s="109" t="s">
        <v>397</v>
      </c>
      <c r="H8" s="93" t="s">
        <v>350</v>
      </c>
      <c r="J8" s="107">
        <v>459.9</v>
      </c>
    </row>
    <row r="9" spans="1:20" s="101" customFormat="1" ht="14.25" x14ac:dyDescent="0.2">
      <c r="D9" s="104"/>
      <c r="E9" s="104"/>
      <c r="G9" s="102"/>
      <c r="H9" s="103"/>
    </row>
    <row r="10" spans="1:20" s="108" customFormat="1" ht="15" x14ac:dyDescent="0.25">
      <c r="A10" s="107" t="s">
        <v>201</v>
      </c>
      <c r="C10" s="107" t="s">
        <v>386</v>
      </c>
      <c r="D10" s="112"/>
      <c r="E10" s="112"/>
      <c r="F10" s="108">
        <v>95</v>
      </c>
      <c r="G10" s="109" t="s">
        <v>397</v>
      </c>
      <c r="H10" s="93" t="s">
        <v>350</v>
      </c>
      <c r="J10" s="107">
        <v>197</v>
      </c>
      <c r="K10" s="109"/>
    </row>
    <row r="11" spans="1:20" s="101" customFormat="1" ht="14.25" x14ac:dyDescent="0.2">
      <c r="G11" s="102"/>
      <c r="H11" s="103"/>
    </row>
    <row r="12" spans="1:20" s="108" customFormat="1" ht="15" x14ac:dyDescent="0.25">
      <c r="A12" s="107" t="s">
        <v>199</v>
      </c>
      <c r="C12" s="107" t="s">
        <v>48</v>
      </c>
      <c r="D12" s="112"/>
      <c r="E12" s="112"/>
      <c r="F12" s="108">
        <v>81</v>
      </c>
      <c r="G12" s="109" t="s">
        <v>396</v>
      </c>
      <c r="H12" s="93" t="s">
        <v>45</v>
      </c>
      <c r="J12" s="107">
        <v>199</v>
      </c>
      <c r="M12" s="11"/>
      <c r="N12" s="24"/>
      <c r="O12" s="24"/>
      <c r="P12" s="11"/>
      <c r="Q12" s="11"/>
    </row>
    <row r="13" spans="1:20" s="101" customFormat="1" ht="14.25" x14ac:dyDescent="0.2">
      <c r="G13" s="102"/>
      <c r="H13" s="103"/>
    </row>
    <row r="14" spans="1:20" s="108" customFormat="1" ht="15" x14ac:dyDescent="0.25">
      <c r="A14" s="107" t="s">
        <v>200</v>
      </c>
      <c r="C14" s="107" t="s">
        <v>386</v>
      </c>
      <c r="F14" s="108">
        <v>95</v>
      </c>
      <c r="G14" s="109" t="s">
        <v>397</v>
      </c>
      <c r="H14" s="93" t="s">
        <v>350</v>
      </c>
      <c r="J14" s="107">
        <v>192</v>
      </c>
    </row>
    <row r="15" spans="1:20" ht="15" x14ac:dyDescent="0.2">
      <c r="A15" s="3"/>
      <c r="B15" s="3"/>
      <c r="F15" s="3"/>
      <c r="G15" s="3"/>
      <c r="H15" s="3"/>
      <c r="I15" s="3"/>
      <c r="J15" s="3"/>
    </row>
    <row r="16" spans="1:20" ht="15" x14ac:dyDescent="0.2">
      <c r="A16" s="3"/>
      <c r="B16" s="3"/>
      <c r="P16" s="11"/>
      <c r="Q16" s="24"/>
      <c r="R16" s="24"/>
      <c r="S16" s="11"/>
      <c r="T16" s="11"/>
    </row>
    <row r="17" spans="1:11" ht="18" x14ac:dyDescent="0.25">
      <c r="A17" s="149" t="s">
        <v>64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9" spans="1:11" x14ac:dyDescent="0.2">
      <c r="D19" s="8">
        <v>2014</v>
      </c>
      <c r="G19" s="8">
        <v>2015</v>
      </c>
    </row>
    <row r="20" spans="1:11" x14ac:dyDescent="0.2">
      <c r="D20" s="8"/>
      <c r="F20" s="8"/>
      <c r="G20" s="8"/>
    </row>
    <row r="21" spans="1:11" x14ac:dyDescent="0.2">
      <c r="A21" t="s">
        <v>65</v>
      </c>
      <c r="D21">
        <v>59</v>
      </c>
      <c r="G21">
        <v>46</v>
      </c>
    </row>
    <row r="25" spans="1:11" ht="18" x14ac:dyDescent="0.25">
      <c r="A25" s="149" t="s">
        <v>66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</row>
    <row r="27" spans="1:11" x14ac:dyDescent="0.2">
      <c r="D27" s="8">
        <v>2014</v>
      </c>
      <c r="E27" s="8"/>
      <c r="G27" s="8">
        <v>2015</v>
      </c>
    </row>
    <row r="29" spans="1:11" x14ac:dyDescent="0.2">
      <c r="A29" t="s">
        <v>67</v>
      </c>
      <c r="D29">
        <v>56</v>
      </c>
      <c r="G29">
        <v>44</v>
      </c>
    </row>
    <row r="31" spans="1:11" x14ac:dyDescent="0.2">
      <c r="A31" t="s">
        <v>68</v>
      </c>
      <c r="D31">
        <v>3</v>
      </c>
      <c r="G31">
        <v>2</v>
      </c>
    </row>
    <row r="34" spans="1:11" ht="18" x14ac:dyDescent="0.25">
      <c r="A34" s="149" t="s">
        <v>196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6" spans="1:11" ht="25.5" x14ac:dyDescent="0.2">
      <c r="F36" s="22" t="s">
        <v>192</v>
      </c>
      <c r="G36" s="23"/>
      <c r="H36" s="22" t="s">
        <v>193</v>
      </c>
      <c r="I36" s="23"/>
      <c r="J36" s="22" t="s">
        <v>194</v>
      </c>
    </row>
    <row r="37" spans="1:11" x14ac:dyDescent="0.2">
      <c r="F37" t="s">
        <v>69</v>
      </c>
      <c r="H37" t="s">
        <v>70</v>
      </c>
      <c r="J37" t="s">
        <v>71</v>
      </c>
    </row>
    <row r="39" spans="1:11" s="93" customFormat="1" x14ac:dyDescent="0.2">
      <c r="A39" s="93" t="s">
        <v>468</v>
      </c>
      <c r="C39" s="59">
        <v>82</v>
      </c>
      <c r="D39" s="93" t="s">
        <v>396</v>
      </c>
      <c r="F39" s="59" t="s">
        <v>398</v>
      </c>
      <c r="G39" s="59"/>
      <c r="H39" s="59"/>
      <c r="I39" s="59"/>
      <c r="J39" s="59"/>
    </row>
    <row r="40" spans="1:11" s="93" customFormat="1" x14ac:dyDescent="0.2">
      <c r="A40" s="93" t="s">
        <v>470</v>
      </c>
      <c r="C40" s="59">
        <v>95</v>
      </c>
      <c r="D40" s="93" t="s">
        <v>397</v>
      </c>
      <c r="F40" s="59" t="s">
        <v>398</v>
      </c>
      <c r="G40" s="59"/>
      <c r="H40" s="59"/>
      <c r="I40" s="59"/>
      <c r="J40" s="59"/>
    </row>
    <row r="41" spans="1:11" s="103" customFormat="1" x14ac:dyDescent="0.2">
      <c r="C41" s="105"/>
      <c r="F41" s="105"/>
      <c r="G41" s="105"/>
      <c r="H41" s="105"/>
      <c r="I41" s="105"/>
      <c r="J41" s="105"/>
    </row>
    <row r="42" spans="1:11" s="93" customFormat="1" x14ac:dyDescent="0.2">
      <c r="A42" s="93" t="s">
        <v>469</v>
      </c>
      <c r="C42" s="59">
        <v>72</v>
      </c>
      <c r="D42" s="93" t="s">
        <v>397</v>
      </c>
      <c r="F42" s="59"/>
      <c r="G42" s="59"/>
      <c r="H42" s="59" t="s">
        <v>329</v>
      </c>
      <c r="I42" s="59"/>
      <c r="J42" s="59"/>
    </row>
    <row r="43" spans="1:11" s="103" customFormat="1" x14ac:dyDescent="0.2">
      <c r="C43" s="105"/>
      <c r="F43" s="105"/>
      <c r="G43" s="105"/>
      <c r="H43" s="105"/>
      <c r="I43" s="105"/>
      <c r="J43" s="105"/>
    </row>
    <row r="44" spans="1:11" s="103" customFormat="1" x14ac:dyDescent="0.2">
      <c r="C44" s="105"/>
      <c r="F44" s="106"/>
      <c r="G44" s="105"/>
      <c r="H44" s="106"/>
      <c r="I44" s="105"/>
      <c r="J44" s="105"/>
    </row>
    <row r="45" spans="1:11" s="93" customFormat="1" x14ac:dyDescent="0.2">
      <c r="C45" s="59"/>
      <c r="F45" s="12"/>
      <c r="G45" s="59"/>
      <c r="H45" s="12"/>
      <c r="I45" s="59"/>
      <c r="J45" s="12"/>
    </row>
    <row r="46" spans="1:11" s="93" customFormat="1" x14ac:dyDescent="0.2">
      <c r="C46" s="59"/>
      <c r="F46" s="59"/>
      <c r="G46" s="59"/>
      <c r="H46" s="12"/>
      <c r="I46" s="59"/>
      <c r="J46" s="12"/>
    </row>
    <row r="47" spans="1:11" s="93" customFormat="1" x14ac:dyDescent="0.2">
      <c r="C47" s="59"/>
      <c r="F47" s="59"/>
      <c r="G47" s="59"/>
      <c r="H47" s="59"/>
      <c r="I47" s="59"/>
      <c r="J47" s="59"/>
    </row>
    <row r="48" spans="1:11" s="93" customFormat="1" x14ac:dyDescent="0.2">
      <c r="C48" s="59"/>
      <c r="F48" s="59"/>
      <c r="G48" s="59"/>
      <c r="H48" s="59"/>
      <c r="I48" s="59"/>
      <c r="J48" s="59"/>
    </row>
    <row r="49" spans="3:10" x14ac:dyDescent="0.2">
      <c r="C49" s="10"/>
      <c r="F49" s="10"/>
      <c r="G49" s="10"/>
      <c r="H49" s="10"/>
      <c r="I49" s="10"/>
      <c r="J49" s="10"/>
    </row>
  </sheetData>
  <sortState ref="A40:Q43">
    <sortCondition ref="A40:A43"/>
  </sortState>
  <mergeCells count="6">
    <mergeCell ref="A34:K34"/>
    <mergeCell ref="A6:K6"/>
    <mergeCell ref="A2:K2"/>
    <mergeCell ref="A3:K3"/>
    <mergeCell ref="A17:K17"/>
    <mergeCell ref="A25:K25"/>
  </mergeCells>
  <phoneticPr fontId="0" type="noConversion"/>
  <pageMargins left="0.39370078740157483" right="7.874015748031496E-2" top="0.39370078740157483" bottom="0.23622047244094491" header="0.51181102362204722" footer="0.35433070866141736"/>
  <pageSetup paperSize="9" orientation="portrait" r:id="rId1"/>
  <headerFooter alignWithMargins="0">
    <oddFooter>&amp;C&amp;"Arial,Fett"&amp;12Hauptsponsor
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01"/>
  <sheetViews>
    <sheetView workbookViewId="0">
      <pane ySplit="3" topLeftCell="A4" activePane="bottomLeft" state="frozen"/>
      <selection activeCell="A7" sqref="A7:XFD7"/>
      <selection pane="bottomLeft" activeCell="E23" sqref="E23"/>
    </sheetView>
  </sheetViews>
  <sheetFormatPr baseColWidth="10" defaultRowHeight="12.75" x14ac:dyDescent="0.2"/>
  <cols>
    <col min="1" max="1" width="11.42578125" style="10"/>
    <col min="2" max="2" width="19.85546875" customWidth="1"/>
    <col min="3" max="3" width="16.85546875" customWidth="1"/>
    <col min="4" max="4" width="4.5703125" style="12" customWidth="1"/>
    <col min="5" max="5" width="4.5703125" style="65" customWidth="1"/>
    <col min="6" max="6" width="5" style="31" customWidth="1"/>
    <col min="7" max="9" width="5" customWidth="1"/>
    <col min="10" max="10" width="5" style="30" customWidth="1"/>
    <col min="11" max="11" width="5" customWidth="1"/>
    <col min="12" max="12" width="5" style="30" customWidth="1"/>
    <col min="13" max="13" width="5" customWidth="1"/>
    <col min="14" max="14" width="5" style="30" customWidth="1"/>
    <col min="15" max="15" width="5" customWidth="1"/>
    <col min="16" max="16" width="5" style="30" customWidth="1"/>
    <col min="17" max="17" width="5" customWidth="1"/>
    <col min="18" max="18" width="5" style="30" customWidth="1"/>
    <col min="19" max="19" width="5" customWidth="1"/>
    <col min="20" max="20" width="5" style="30" customWidth="1"/>
    <col min="21" max="21" width="5" customWidth="1"/>
    <col min="22" max="22" width="5" style="30" customWidth="1"/>
    <col min="23" max="23" width="5" customWidth="1"/>
    <col min="24" max="25" width="5" style="30" customWidth="1"/>
    <col min="26" max="26" width="5" customWidth="1"/>
    <col min="27" max="27" width="5" style="30" customWidth="1"/>
    <col min="28" max="28" width="5" customWidth="1"/>
    <col min="29" max="29" width="5" style="30" customWidth="1"/>
    <col min="30" max="30" width="5" customWidth="1"/>
  </cols>
  <sheetData>
    <row r="1" spans="1:30" ht="18" x14ac:dyDescent="0.25">
      <c r="B1" s="27" t="s">
        <v>204</v>
      </c>
      <c r="C1" s="27"/>
      <c r="D1" s="28"/>
      <c r="E1" s="29"/>
      <c r="F1" s="27"/>
      <c r="G1" s="27"/>
      <c r="H1" s="27" t="s">
        <v>341</v>
      </c>
      <c r="N1" s="30">
        <v>349</v>
      </c>
      <c r="Y1" s="27"/>
      <c r="Z1" s="27"/>
      <c r="AA1" s="27"/>
      <c r="AB1" s="27"/>
      <c r="AC1" s="27"/>
      <c r="AD1" s="27"/>
    </row>
    <row r="2" spans="1:30" x14ac:dyDescent="0.2">
      <c r="B2" s="31"/>
      <c r="C2" s="31"/>
      <c r="D2" s="32"/>
      <c r="E2" s="33"/>
    </row>
    <row r="3" spans="1:30" x14ac:dyDescent="0.2">
      <c r="A3" s="34" t="s">
        <v>203</v>
      </c>
      <c r="B3" s="35" t="s">
        <v>1</v>
      </c>
      <c r="C3" s="36" t="s">
        <v>62</v>
      </c>
      <c r="D3" s="37" t="s">
        <v>2</v>
      </c>
      <c r="E3" s="38" t="s">
        <v>3</v>
      </c>
      <c r="F3" s="36">
        <v>2003</v>
      </c>
      <c r="G3" s="36"/>
      <c r="H3" s="36">
        <v>2004</v>
      </c>
      <c r="I3" s="35"/>
      <c r="J3" s="36">
        <v>2005</v>
      </c>
      <c r="K3" s="35"/>
      <c r="L3" s="36">
        <v>2006</v>
      </c>
      <c r="M3" s="35"/>
      <c r="N3" s="36">
        <v>2007</v>
      </c>
      <c r="O3" s="35"/>
      <c r="P3" s="36">
        <v>2008</v>
      </c>
      <c r="Q3" s="35"/>
      <c r="R3" s="36">
        <v>2009</v>
      </c>
      <c r="S3" s="35"/>
      <c r="T3" s="36">
        <v>2010</v>
      </c>
      <c r="U3" s="35"/>
      <c r="V3" s="36">
        <v>2011</v>
      </c>
      <c r="W3" s="35"/>
      <c r="X3" s="36">
        <v>2012</v>
      </c>
      <c r="Y3" s="36"/>
      <c r="Z3" s="36">
        <v>2013</v>
      </c>
      <c r="AA3" s="36"/>
      <c r="AB3" s="36">
        <v>2014</v>
      </c>
      <c r="AC3" s="36"/>
      <c r="AD3" s="36">
        <v>2015</v>
      </c>
    </row>
    <row r="4" spans="1:30" x14ac:dyDescent="0.2">
      <c r="A4" s="84"/>
      <c r="B4" s="39"/>
      <c r="C4" s="40"/>
      <c r="D4" s="41"/>
      <c r="E4" s="42"/>
      <c r="F4" s="40"/>
      <c r="G4" s="40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40"/>
      <c r="Z4" s="40"/>
      <c r="AA4" s="40"/>
      <c r="AB4" s="40"/>
      <c r="AC4" s="40"/>
      <c r="AD4" s="40"/>
    </row>
    <row r="5" spans="1:30" ht="15.75" x14ac:dyDescent="0.25">
      <c r="B5" s="9" t="s">
        <v>205</v>
      </c>
      <c r="C5" s="31"/>
      <c r="D5" s="32"/>
      <c r="E5" s="33"/>
      <c r="F5" s="44"/>
      <c r="G5" s="31"/>
      <c r="H5" s="31"/>
      <c r="Z5" s="31"/>
      <c r="AB5" s="31"/>
      <c r="AD5" s="31"/>
    </row>
    <row r="6" spans="1:30" x14ac:dyDescent="0.2">
      <c r="A6" s="10">
        <v>282</v>
      </c>
      <c r="B6" s="45" t="s">
        <v>345</v>
      </c>
      <c r="C6" s="46" t="s">
        <v>9</v>
      </c>
      <c r="D6" s="37">
        <v>80</v>
      </c>
      <c r="E6" s="38" t="s">
        <v>7</v>
      </c>
      <c r="F6" s="47">
        <v>540</v>
      </c>
      <c r="G6" s="47"/>
      <c r="H6" s="47">
        <v>540</v>
      </c>
      <c r="I6" s="47"/>
      <c r="J6" s="48">
        <v>540</v>
      </c>
      <c r="K6" s="47">
        <v>60</v>
      </c>
      <c r="L6" s="48">
        <v>600</v>
      </c>
      <c r="M6" s="47">
        <v>75</v>
      </c>
      <c r="N6" s="48">
        <v>675</v>
      </c>
      <c r="O6" s="49">
        <v>90</v>
      </c>
      <c r="P6" s="48">
        <f>SUM(N6:O6)</f>
        <v>765</v>
      </c>
      <c r="Q6" s="49">
        <v>0</v>
      </c>
      <c r="R6" s="48">
        <f t="shared" ref="R6:R8" si="0">SUM(P6:Q6)</f>
        <v>765</v>
      </c>
      <c r="S6" s="49">
        <v>0</v>
      </c>
      <c r="T6" s="48">
        <v>765</v>
      </c>
      <c r="U6" s="49">
        <v>75</v>
      </c>
      <c r="V6" s="48">
        <v>840</v>
      </c>
      <c r="W6" s="49">
        <v>0</v>
      </c>
      <c r="X6" s="48">
        <v>840</v>
      </c>
      <c r="Y6" s="48">
        <v>0</v>
      </c>
      <c r="Z6" s="47">
        <f>SUM(X6:Y6)</f>
        <v>840</v>
      </c>
      <c r="AA6" s="48">
        <v>0</v>
      </c>
      <c r="AB6" s="47">
        <f>SUM(Z6:AA6)</f>
        <v>840</v>
      </c>
      <c r="AC6" s="48">
        <v>0</v>
      </c>
      <c r="AD6" s="47">
        <f>SUM(AB6:AC6)</f>
        <v>840</v>
      </c>
    </row>
    <row r="7" spans="1:30" x14ac:dyDescent="0.2">
      <c r="A7" s="10">
        <v>328</v>
      </c>
      <c r="B7" s="55" t="s">
        <v>425</v>
      </c>
      <c r="C7" s="60" t="s">
        <v>427</v>
      </c>
      <c r="D7" s="37">
        <v>96</v>
      </c>
      <c r="E7" s="38" t="s">
        <v>12</v>
      </c>
      <c r="F7" s="47"/>
      <c r="G7" s="47"/>
      <c r="H7" s="47"/>
      <c r="I7" s="47"/>
      <c r="J7" s="48"/>
      <c r="K7" s="47"/>
      <c r="L7" s="48"/>
      <c r="M7" s="47"/>
      <c r="N7" s="48"/>
      <c r="O7" s="49"/>
      <c r="P7" s="48"/>
      <c r="Q7" s="49"/>
      <c r="R7" s="48"/>
      <c r="S7" s="49"/>
      <c r="T7" s="48"/>
      <c r="U7" s="49"/>
      <c r="V7" s="48">
        <v>0</v>
      </c>
      <c r="W7" s="49">
        <v>65</v>
      </c>
      <c r="X7" s="48">
        <v>65</v>
      </c>
      <c r="Y7" s="48">
        <v>0</v>
      </c>
      <c r="Z7" s="47">
        <f>SUM(X7:Y7)</f>
        <v>65</v>
      </c>
      <c r="AA7" s="48">
        <v>0</v>
      </c>
      <c r="AB7" s="47">
        <f>SUM(Z7:AA7)</f>
        <v>65</v>
      </c>
      <c r="AC7" s="48">
        <v>0</v>
      </c>
      <c r="AD7" s="47">
        <f>SUM(AB7:AC7)</f>
        <v>65</v>
      </c>
    </row>
    <row r="8" spans="1:30" x14ac:dyDescent="0.2">
      <c r="A8" s="10">
        <v>6</v>
      </c>
      <c r="B8" s="45" t="s">
        <v>138</v>
      </c>
      <c r="C8" s="46" t="s">
        <v>51</v>
      </c>
      <c r="D8" s="37">
        <v>85</v>
      </c>
      <c r="E8" s="38" t="s">
        <v>44</v>
      </c>
      <c r="F8" s="47"/>
      <c r="G8" s="47"/>
      <c r="H8" s="47"/>
      <c r="I8" s="47"/>
      <c r="J8" s="48"/>
      <c r="K8" s="47">
        <v>85</v>
      </c>
      <c r="L8" s="48">
        <f t="shared" ref="L8" si="1">SUM(J8:K8)</f>
        <v>85</v>
      </c>
      <c r="M8" s="47">
        <v>85</v>
      </c>
      <c r="N8" s="48">
        <f t="shared" ref="N8" si="2">SUM(L8:M8)</f>
        <v>170</v>
      </c>
      <c r="O8" s="49">
        <v>85</v>
      </c>
      <c r="P8" s="48">
        <f>SUM(N8:O8)</f>
        <v>255</v>
      </c>
      <c r="Q8" s="49">
        <v>100</v>
      </c>
      <c r="R8" s="48">
        <f t="shared" si="0"/>
        <v>355</v>
      </c>
      <c r="S8" s="49">
        <v>100</v>
      </c>
      <c r="T8" s="48">
        <v>455</v>
      </c>
      <c r="U8" s="49">
        <v>95</v>
      </c>
      <c r="V8" s="48">
        <v>550</v>
      </c>
      <c r="W8" s="49">
        <v>80</v>
      </c>
      <c r="X8" s="48">
        <v>630</v>
      </c>
      <c r="Y8" s="48">
        <v>95</v>
      </c>
      <c r="Z8" s="47">
        <f>SUM(X8:Y8)</f>
        <v>725</v>
      </c>
      <c r="AA8" s="48">
        <v>100</v>
      </c>
      <c r="AB8" s="47">
        <f>SUM(Z8:AA8)</f>
        <v>825</v>
      </c>
      <c r="AC8" s="48">
        <f>VLOOKUP(A:A,'Rangliste ab 9.Rang'!A:R,18,FALSE)</f>
        <v>95</v>
      </c>
      <c r="AD8" s="47">
        <f>SUM(AB8:AC8)</f>
        <v>920</v>
      </c>
    </row>
    <row r="9" spans="1:30" x14ac:dyDescent="0.2">
      <c r="B9" s="50"/>
      <c r="C9" s="44"/>
      <c r="D9" s="41"/>
      <c r="E9" s="42"/>
      <c r="F9" s="53"/>
      <c r="G9" s="53"/>
      <c r="H9" s="53"/>
      <c r="I9" s="54"/>
      <c r="J9" s="52"/>
      <c r="K9" s="54"/>
      <c r="L9" s="52"/>
      <c r="M9" s="54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1:30" ht="15.75" x14ac:dyDescent="0.25">
      <c r="B10" s="9" t="s">
        <v>206</v>
      </c>
      <c r="C10" s="31"/>
      <c r="D10" s="32"/>
      <c r="E10" s="33"/>
      <c r="F10" s="53"/>
      <c r="G10" s="53"/>
      <c r="H10" s="53"/>
      <c r="I10" s="54"/>
      <c r="J10" s="52"/>
      <c r="K10" s="54"/>
      <c r="L10" s="52"/>
      <c r="M10" s="54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7"/>
      <c r="Z10" s="57"/>
      <c r="AA10" s="57"/>
      <c r="AB10" s="52"/>
      <c r="AC10" s="52"/>
      <c r="AD10" s="52"/>
    </row>
    <row r="11" spans="1:30" x14ac:dyDescent="0.2">
      <c r="A11" s="10">
        <v>10</v>
      </c>
      <c r="B11" s="45" t="s">
        <v>35</v>
      </c>
      <c r="C11" s="46" t="s">
        <v>362</v>
      </c>
      <c r="D11" s="37">
        <v>79</v>
      </c>
      <c r="E11" s="38" t="s">
        <v>31</v>
      </c>
      <c r="F11" s="47">
        <v>505</v>
      </c>
      <c r="G11" s="47">
        <v>85</v>
      </c>
      <c r="H11" s="47">
        <f>SUM(F11:G11)</f>
        <v>590</v>
      </c>
      <c r="I11" s="49">
        <v>95</v>
      </c>
      <c r="J11" s="48">
        <f>SUM(H11:I11)</f>
        <v>685</v>
      </c>
      <c r="K11" s="49">
        <v>95</v>
      </c>
      <c r="L11" s="48">
        <f>SUM(J11:K11)</f>
        <v>780</v>
      </c>
      <c r="M11" s="49">
        <v>85</v>
      </c>
      <c r="N11" s="48">
        <f>SUM(L11:M11)</f>
        <v>865</v>
      </c>
      <c r="O11" s="49">
        <v>0</v>
      </c>
      <c r="P11" s="48">
        <f>SUM(N11:O11)</f>
        <v>865</v>
      </c>
      <c r="Q11" s="49">
        <v>90</v>
      </c>
      <c r="R11" s="48">
        <f>SUM(P11:Q11)</f>
        <v>955</v>
      </c>
      <c r="S11" s="49">
        <v>80</v>
      </c>
      <c r="T11" s="48">
        <v>1035</v>
      </c>
      <c r="U11" s="49">
        <v>70</v>
      </c>
      <c r="V11" s="48">
        <v>1105</v>
      </c>
      <c r="W11" s="49">
        <v>80</v>
      </c>
      <c r="X11" s="48">
        <v>1185</v>
      </c>
      <c r="Y11" s="48">
        <v>80</v>
      </c>
      <c r="Z11" s="47">
        <f t="shared" ref="Z11:Z32" si="3">SUM(X11:Y11)</f>
        <v>1265</v>
      </c>
      <c r="AA11" s="48">
        <v>75</v>
      </c>
      <c r="AB11" s="47">
        <f t="shared" ref="AB11:AB32" si="4">SUM(Z11:AA11)</f>
        <v>1340</v>
      </c>
      <c r="AC11" s="48">
        <v>0</v>
      </c>
      <c r="AD11" s="47">
        <f t="shared" ref="AD11:AD32" si="5">SUM(AB11:AC11)</f>
        <v>1340</v>
      </c>
    </row>
    <row r="12" spans="1:30" x14ac:dyDescent="0.2">
      <c r="A12" s="10">
        <v>329</v>
      </c>
      <c r="B12" s="55" t="s">
        <v>426</v>
      </c>
      <c r="C12" s="60" t="s">
        <v>428</v>
      </c>
      <c r="D12" s="37">
        <v>96</v>
      </c>
      <c r="E12" s="38" t="s">
        <v>12</v>
      </c>
      <c r="F12" s="47"/>
      <c r="G12" s="47"/>
      <c r="H12" s="47"/>
      <c r="I12" s="49"/>
      <c r="J12" s="48"/>
      <c r="K12" s="49"/>
      <c r="L12" s="48"/>
      <c r="M12" s="49"/>
      <c r="N12" s="48"/>
      <c r="O12" s="49"/>
      <c r="P12" s="48"/>
      <c r="Q12" s="49"/>
      <c r="R12" s="48"/>
      <c r="S12" s="49"/>
      <c r="T12" s="48"/>
      <c r="U12" s="49"/>
      <c r="V12" s="48">
        <v>0</v>
      </c>
      <c r="W12" s="49">
        <v>35</v>
      </c>
      <c r="X12" s="48">
        <v>35</v>
      </c>
      <c r="Y12" s="48">
        <v>0</v>
      </c>
      <c r="Z12" s="47">
        <f t="shared" si="3"/>
        <v>35</v>
      </c>
      <c r="AA12" s="48">
        <v>0</v>
      </c>
      <c r="AB12" s="47">
        <f t="shared" si="4"/>
        <v>35</v>
      </c>
      <c r="AC12" s="48">
        <v>0</v>
      </c>
      <c r="AD12" s="47">
        <f t="shared" si="5"/>
        <v>35</v>
      </c>
    </row>
    <row r="13" spans="1:30" x14ac:dyDescent="0.2">
      <c r="A13" s="10">
        <v>306</v>
      </c>
      <c r="B13" s="45" t="s">
        <v>388</v>
      </c>
      <c r="C13" s="46" t="s">
        <v>389</v>
      </c>
      <c r="D13" s="37">
        <v>95</v>
      </c>
      <c r="E13" s="38" t="s">
        <v>12</v>
      </c>
      <c r="F13" s="47"/>
      <c r="G13" s="47"/>
      <c r="H13" s="47"/>
      <c r="I13" s="49"/>
      <c r="J13" s="48"/>
      <c r="K13" s="49"/>
      <c r="L13" s="48"/>
      <c r="M13" s="49"/>
      <c r="N13" s="48"/>
      <c r="O13" s="49"/>
      <c r="P13" s="48"/>
      <c r="Q13" s="49"/>
      <c r="R13" s="48">
        <v>0</v>
      </c>
      <c r="S13" s="61">
        <v>55</v>
      </c>
      <c r="T13" s="48">
        <v>55</v>
      </c>
      <c r="U13" s="49">
        <v>75</v>
      </c>
      <c r="V13" s="48">
        <v>130</v>
      </c>
      <c r="W13" s="49">
        <v>0</v>
      </c>
      <c r="X13" s="48">
        <v>130</v>
      </c>
      <c r="Y13" s="48">
        <v>0</v>
      </c>
      <c r="Z13" s="47">
        <f t="shared" si="3"/>
        <v>130</v>
      </c>
      <c r="AA13" s="48">
        <v>0</v>
      </c>
      <c r="AB13" s="47">
        <f t="shared" si="4"/>
        <v>130</v>
      </c>
      <c r="AC13" s="48">
        <v>0</v>
      </c>
      <c r="AD13" s="47">
        <f t="shared" si="5"/>
        <v>130</v>
      </c>
    </row>
    <row r="14" spans="1:30" x14ac:dyDescent="0.2">
      <c r="A14" s="10">
        <v>315</v>
      </c>
      <c r="B14" s="55" t="s">
        <v>402</v>
      </c>
      <c r="C14" s="60" t="s">
        <v>41</v>
      </c>
      <c r="D14" s="37">
        <v>91</v>
      </c>
      <c r="E14" s="38" t="s">
        <v>31</v>
      </c>
      <c r="F14" s="47"/>
      <c r="G14" s="47"/>
      <c r="H14" s="47"/>
      <c r="I14" s="49"/>
      <c r="J14" s="48"/>
      <c r="K14" s="49"/>
      <c r="L14" s="48"/>
      <c r="M14" s="49"/>
      <c r="N14" s="48"/>
      <c r="O14" s="49"/>
      <c r="P14" s="48"/>
      <c r="Q14" s="49"/>
      <c r="R14" s="48"/>
      <c r="S14" s="61"/>
      <c r="T14" s="48">
        <v>0</v>
      </c>
      <c r="U14" s="49">
        <v>40</v>
      </c>
      <c r="V14" s="48">
        <v>40</v>
      </c>
      <c r="W14" s="49">
        <v>55</v>
      </c>
      <c r="X14" s="48">
        <v>95</v>
      </c>
      <c r="Y14" s="48">
        <v>70</v>
      </c>
      <c r="Z14" s="47">
        <f t="shared" si="3"/>
        <v>165</v>
      </c>
      <c r="AA14" s="48">
        <v>55</v>
      </c>
      <c r="AB14" s="47">
        <f t="shared" si="4"/>
        <v>220</v>
      </c>
      <c r="AC14" s="48">
        <v>0</v>
      </c>
      <c r="AD14" s="47">
        <f t="shared" si="5"/>
        <v>220</v>
      </c>
    </row>
    <row r="15" spans="1:30" x14ac:dyDescent="0.2">
      <c r="A15" s="10">
        <v>316</v>
      </c>
      <c r="B15" s="55" t="s">
        <v>403</v>
      </c>
      <c r="C15" s="60" t="s">
        <v>41</v>
      </c>
      <c r="D15" s="37">
        <v>91</v>
      </c>
      <c r="E15" s="38" t="s">
        <v>31</v>
      </c>
      <c r="F15" s="47"/>
      <c r="G15" s="47"/>
      <c r="H15" s="47"/>
      <c r="I15" s="49"/>
      <c r="J15" s="48"/>
      <c r="K15" s="49"/>
      <c r="L15" s="48"/>
      <c r="M15" s="49"/>
      <c r="N15" s="48"/>
      <c r="O15" s="49"/>
      <c r="P15" s="48"/>
      <c r="Q15" s="49"/>
      <c r="R15" s="48"/>
      <c r="S15" s="61"/>
      <c r="T15" s="48">
        <v>0</v>
      </c>
      <c r="U15" s="49">
        <v>30</v>
      </c>
      <c r="V15" s="48">
        <v>30</v>
      </c>
      <c r="W15" s="49">
        <v>40</v>
      </c>
      <c r="X15" s="48">
        <v>70</v>
      </c>
      <c r="Y15" s="48">
        <v>0</v>
      </c>
      <c r="Z15" s="47">
        <f t="shared" si="3"/>
        <v>70</v>
      </c>
      <c r="AA15" s="48">
        <v>0</v>
      </c>
      <c r="AB15" s="47">
        <f t="shared" si="4"/>
        <v>70</v>
      </c>
      <c r="AC15" s="48">
        <v>0</v>
      </c>
      <c r="AD15" s="47">
        <f t="shared" si="5"/>
        <v>70</v>
      </c>
    </row>
    <row r="16" spans="1:30" x14ac:dyDescent="0.2">
      <c r="A16" s="10">
        <v>16</v>
      </c>
      <c r="B16" s="45" t="s">
        <v>99</v>
      </c>
      <c r="C16" s="46" t="s">
        <v>100</v>
      </c>
      <c r="D16" s="37">
        <v>40</v>
      </c>
      <c r="E16" s="38" t="s">
        <v>44</v>
      </c>
      <c r="F16" s="47">
        <v>125</v>
      </c>
      <c r="G16" s="47">
        <v>80</v>
      </c>
      <c r="H16" s="47">
        <f>SUM(F16:G16)</f>
        <v>205</v>
      </c>
      <c r="I16" s="47">
        <v>65</v>
      </c>
      <c r="J16" s="48">
        <f>SUM(H16:I16)</f>
        <v>270</v>
      </c>
      <c r="K16" s="47">
        <v>50</v>
      </c>
      <c r="L16" s="48">
        <f>SUM(J16:K16)</f>
        <v>320</v>
      </c>
      <c r="M16" s="47">
        <v>60</v>
      </c>
      <c r="N16" s="48">
        <f>SUM(L16:M16)</f>
        <v>380</v>
      </c>
      <c r="O16" s="49">
        <v>75</v>
      </c>
      <c r="P16" s="48">
        <f>SUM(N16:O16)</f>
        <v>455</v>
      </c>
      <c r="Q16" s="49">
        <v>65</v>
      </c>
      <c r="R16" s="48">
        <f>SUM(P16:Q16)</f>
        <v>520</v>
      </c>
      <c r="S16" s="61">
        <v>60</v>
      </c>
      <c r="T16" s="48">
        <v>580</v>
      </c>
      <c r="U16" s="49">
        <v>75</v>
      </c>
      <c r="V16" s="48">
        <v>655</v>
      </c>
      <c r="W16" s="49">
        <v>55</v>
      </c>
      <c r="X16" s="48">
        <v>710</v>
      </c>
      <c r="Y16" s="48">
        <v>60</v>
      </c>
      <c r="Z16" s="47">
        <f t="shared" si="3"/>
        <v>770</v>
      </c>
      <c r="AA16" s="48">
        <v>0</v>
      </c>
      <c r="AB16" s="47">
        <f t="shared" si="4"/>
        <v>770</v>
      </c>
      <c r="AC16" s="48">
        <v>0</v>
      </c>
      <c r="AD16" s="47">
        <f t="shared" si="5"/>
        <v>770</v>
      </c>
    </row>
    <row r="17" spans="1:30" x14ac:dyDescent="0.2">
      <c r="A17" s="10">
        <v>19</v>
      </c>
      <c r="B17" s="45" t="s">
        <v>101</v>
      </c>
      <c r="C17" s="46" t="s">
        <v>102</v>
      </c>
      <c r="D17" s="37">
        <v>47</v>
      </c>
      <c r="E17" s="38" t="s">
        <v>44</v>
      </c>
      <c r="F17" s="47">
        <v>1760</v>
      </c>
      <c r="G17" s="47">
        <v>70</v>
      </c>
      <c r="H17" s="47">
        <f>SUM(F17:G17)</f>
        <v>1830</v>
      </c>
      <c r="I17" s="49"/>
      <c r="J17" s="48">
        <f>SUM(H17:I17)</f>
        <v>1830</v>
      </c>
      <c r="K17" s="49">
        <v>85</v>
      </c>
      <c r="L17" s="48">
        <f>SUM(J17:K17)</f>
        <v>1915</v>
      </c>
      <c r="M17" s="49">
        <v>65</v>
      </c>
      <c r="N17" s="48">
        <f>SUM(L17:M17)</f>
        <v>1980</v>
      </c>
      <c r="O17" s="49">
        <v>75</v>
      </c>
      <c r="P17" s="48">
        <f>SUM(N17:O17)</f>
        <v>2055</v>
      </c>
      <c r="Q17" s="49">
        <v>80</v>
      </c>
      <c r="R17" s="48">
        <f>SUM(P17:Q17)</f>
        <v>2135</v>
      </c>
      <c r="S17" s="61">
        <v>85</v>
      </c>
      <c r="T17" s="48">
        <v>2220</v>
      </c>
      <c r="U17" s="49">
        <v>55</v>
      </c>
      <c r="V17" s="48">
        <v>2275</v>
      </c>
      <c r="W17" s="49">
        <v>75</v>
      </c>
      <c r="X17" s="48">
        <v>2350</v>
      </c>
      <c r="Y17" s="48">
        <v>60</v>
      </c>
      <c r="Z17" s="47">
        <f t="shared" si="3"/>
        <v>2410</v>
      </c>
      <c r="AA17" s="48">
        <v>0</v>
      </c>
      <c r="AB17" s="47">
        <f t="shared" si="4"/>
        <v>2410</v>
      </c>
      <c r="AC17" s="48">
        <v>0</v>
      </c>
      <c r="AD17" s="47">
        <f t="shared" si="5"/>
        <v>2410</v>
      </c>
    </row>
    <row r="18" spans="1:30" x14ac:dyDescent="0.2">
      <c r="A18" s="10">
        <v>25</v>
      </c>
      <c r="B18" s="45" t="s">
        <v>74</v>
      </c>
      <c r="C18" s="46" t="s">
        <v>75</v>
      </c>
      <c r="D18" s="37">
        <v>53</v>
      </c>
      <c r="E18" s="38" t="s">
        <v>12</v>
      </c>
      <c r="F18" s="47">
        <v>2145</v>
      </c>
      <c r="G18" s="47">
        <v>85</v>
      </c>
      <c r="H18" s="47">
        <f>SUM(F18:G18)</f>
        <v>2230</v>
      </c>
      <c r="I18" s="49">
        <v>55</v>
      </c>
      <c r="J18" s="48">
        <f>SUM(H18:I18)</f>
        <v>2285</v>
      </c>
      <c r="K18" s="49">
        <v>65</v>
      </c>
      <c r="L18" s="48">
        <f>SUM(J18:K18)</f>
        <v>2350</v>
      </c>
      <c r="M18" s="49">
        <v>65</v>
      </c>
      <c r="N18" s="48">
        <f>SUM(L18:M18)</f>
        <v>2415</v>
      </c>
      <c r="O18" s="49">
        <v>60</v>
      </c>
      <c r="P18" s="48">
        <f>SUM(N18:O18)</f>
        <v>2475</v>
      </c>
      <c r="Q18" s="49">
        <v>75</v>
      </c>
      <c r="R18" s="48">
        <f>SUM(P18:Q18)</f>
        <v>2550</v>
      </c>
      <c r="S18" s="61">
        <v>55</v>
      </c>
      <c r="T18" s="48">
        <v>2605</v>
      </c>
      <c r="U18" s="49">
        <v>70</v>
      </c>
      <c r="V18" s="48">
        <v>2675</v>
      </c>
      <c r="W18" s="49">
        <v>0</v>
      </c>
      <c r="X18" s="48">
        <v>2675</v>
      </c>
      <c r="Y18" s="48">
        <v>0</v>
      </c>
      <c r="Z18" s="47">
        <f t="shared" si="3"/>
        <v>2675</v>
      </c>
      <c r="AA18" s="48">
        <v>0</v>
      </c>
      <c r="AB18" s="47">
        <f t="shared" si="4"/>
        <v>2675</v>
      </c>
      <c r="AC18" s="48">
        <v>0</v>
      </c>
      <c r="AD18" s="47">
        <f t="shared" si="5"/>
        <v>2675</v>
      </c>
    </row>
    <row r="19" spans="1:30" x14ac:dyDescent="0.2">
      <c r="A19" s="10">
        <v>296</v>
      </c>
      <c r="B19" s="45" t="s">
        <v>369</v>
      </c>
      <c r="C19" s="60" t="s">
        <v>370</v>
      </c>
      <c r="D19" s="37">
        <v>77</v>
      </c>
      <c r="E19" s="38" t="s">
        <v>44</v>
      </c>
      <c r="F19" s="47"/>
      <c r="G19" s="47"/>
      <c r="H19" s="47"/>
      <c r="I19" s="49"/>
      <c r="J19" s="48"/>
      <c r="K19" s="49"/>
      <c r="L19" s="48"/>
      <c r="M19" s="49"/>
      <c r="N19" s="48"/>
      <c r="O19" s="49"/>
      <c r="P19" s="48"/>
      <c r="Q19" s="49">
        <v>75</v>
      </c>
      <c r="R19" s="48">
        <f>SUM(P19:Q19)</f>
        <v>75</v>
      </c>
      <c r="S19" s="61">
        <v>85</v>
      </c>
      <c r="T19" s="48">
        <v>160</v>
      </c>
      <c r="U19" s="49">
        <v>90</v>
      </c>
      <c r="V19" s="48">
        <v>250</v>
      </c>
      <c r="W19" s="49">
        <v>85</v>
      </c>
      <c r="X19" s="48">
        <v>335</v>
      </c>
      <c r="Y19" s="48">
        <v>90</v>
      </c>
      <c r="Z19" s="47">
        <f t="shared" si="3"/>
        <v>425</v>
      </c>
      <c r="AA19" s="48">
        <v>80</v>
      </c>
      <c r="AB19" s="47">
        <f t="shared" si="4"/>
        <v>505</v>
      </c>
      <c r="AC19" s="48">
        <f>VLOOKUP(A:A,'Rangliste ab 9.Rang'!A:R,18,FALSE)</f>
        <v>80</v>
      </c>
      <c r="AD19" s="47">
        <f t="shared" si="5"/>
        <v>585</v>
      </c>
    </row>
    <row r="20" spans="1:30" x14ac:dyDescent="0.2">
      <c r="A20" s="10">
        <v>342</v>
      </c>
      <c r="B20" s="55" t="s">
        <v>450</v>
      </c>
      <c r="C20" s="60" t="s">
        <v>28</v>
      </c>
      <c r="D20" s="37">
        <v>90</v>
      </c>
      <c r="E20" s="38" t="s">
        <v>44</v>
      </c>
      <c r="F20" s="47"/>
      <c r="G20" s="47"/>
      <c r="H20" s="47"/>
      <c r="I20" s="49"/>
      <c r="J20" s="48"/>
      <c r="K20" s="49"/>
      <c r="L20" s="48"/>
      <c r="M20" s="49"/>
      <c r="N20" s="48"/>
      <c r="O20" s="49"/>
      <c r="P20" s="48"/>
      <c r="Q20" s="49"/>
      <c r="R20" s="48"/>
      <c r="S20" s="61"/>
      <c r="T20" s="48"/>
      <c r="U20" s="49"/>
      <c r="V20" s="48"/>
      <c r="W20" s="49"/>
      <c r="X20" s="48"/>
      <c r="Y20" s="48">
        <v>100</v>
      </c>
      <c r="Z20" s="47">
        <f t="shared" si="3"/>
        <v>100</v>
      </c>
      <c r="AA20" s="48">
        <v>0</v>
      </c>
      <c r="AB20" s="47">
        <f t="shared" si="4"/>
        <v>100</v>
      </c>
      <c r="AC20" s="48">
        <v>0</v>
      </c>
      <c r="AD20" s="47">
        <f t="shared" si="5"/>
        <v>100</v>
      </c>
    </row>
    <row r="21" spans="1:30" x14ac:dyDescent="0.2">
      <c r="A21" s="10">
        <v>317</v>
      </c>
      <c r="B21" s="55" t="s">
        <v>404</v>
      </c>
      <c r="C21" s="60" t="s">
        <v>405</v>
      </c>
      <c r="D21" s="37">
        <v>95</v>
      </c>
      <c r="E21" s="38" t="s">
        <v>12</v>
      </c>
      <c r="F21" s="47"/>
      <c r="G21" s="47"/>
      <c r="H21" s="47"/>
      <c r="I21" s="49"/>
      <c r="J21" s="48"/>
      <c r="K21" s="49"/>
      <c r="L21" s="48"/>
      <c r="M21" s="49"/>
      <c r="N21" s="48"/>
      <c r="O21" s="49"/>
      <c r="P21" s="48"/>
      <c r="Q21" s="49"/>
      <c r="R21" s="48"/>
      <c r="S21" s="61"/>
      <c r="T21" s="48">
        <v>0</v>
      </c>
      <c r="U21" s="49">
        <v>75</v>
      </c>
      <c r="V21" s="48">
        <v>75</v>
      </c>
      <c r="W21" s="49">
        <v>0</v>
      </c>
      <c r="X21" s="48">
        <v>75</v>
      </c>
      <c r="Y21" s="48">
        <v>90</v>
      </c>
      <c r="Z21" s="47">
        <f t="shared" si="3"/>
        <v>165</v>
      </c>
      <c r="AA21" s="48">
        <v>90</v>
      </c>
      <c r="AB21" s="47">
        <f t="shared" si="4"/>
        <v>255</v>
      </c>
      <c r="AC21" s="48">
        <v>0</v>
      </c>
      <c r="AD21" s="47">
        <f t="shared" si="5"/>
        <v>255</v>
      </c>
    </row>
    <row r="22" spans="1:30" x14ac:dyDescent="0.2">
      <c r="A22" s="10">
        <v>28</v>
      </c>
      <c r="B22" s="45" t="s">
        <v>34</v>
      </c>
      <c r="C22" s="46" t="s">
        <v>247</v>
      </c>
      <c r="D22" s="37">
        <v>84</v>
      </c>
      <c r="E22" s="38" t="s">
        <v>31</v>
      </c>
      <c r="F22" s="47">
        <v>385</v>
      </c>
      <c r="G22" s="47">
        <v>90</v>
      </c>
      <c r="H22" s="47">
        <f>SUM(F22:G22)</f>
        <v>475</v>
      </c>
      <c r="I22" s="49">
        <v>95</v>
      </c>
      <c r="J22" s="48">
        <f>SUM(H22:I22)</f>
        <v>570</v>
      </c>
      <c r="K22" s="49">
        <v>95</v>
      </c>
      <c r="L22" s="48">
        <f>SUM(J22:K22)</f>
        <v>665</v>
      </c>
      <c r="M22" s="49">
        <v>100</v>
      </c>
      <c r="N22" s="48">
        <f>SUM(L22:M22)</f>
        <v>765</v>
      </c>
      <c r="O22" s="49">
        <v>100</v>
      </c>
      <c r="P22" s="48">
        <f>SUM(N22:O22)</f>
        <v>865</v>
      </c>
      <c r="Q22" s="49">
        <v>95</v>
      </c>
      <c r="R22" s="48">
        <f t="shared" ref="R22:R30" si="6">SUM(P22:Q22)</f>
        <v>960</v>
      </c>
      <c r="S22" s="61">
        <v>95</v>
      </c>
      <c r="T22" s="48">
        <v>1055</v>
      </c>
      <c r="U22" s="49">
        <v>90</v>
      </c>
      <c r="V22" s="48">
        <v>1145</v>
      </c>
      <c r="W22" s="49">
        <v>100</v>
      </c>
      <c r="X22" s="48">
        <v>1245</v>
      </c>
      <c r="Y22" s="48">
        <v>0</v>
      </c>
      <c r="Z22" s="47">
        <f t="shared" si="3"/>
        <v>1245</v>
      </c>
      <c r="AA22" s="48">
        <v>0</v>
      </c>
      <c r="AB22" s="47">
        <f t="shared" si="4"/>
        <v>1245</v>
      </c>
      <c r="AC22" s="48">
        <f>VLOOKUP(A:A,'Rangliste ab 9.Rang'!A:R,18,FALSE)</f>
        <v>95</v>
      </c>
      <c r="AD22" s="47">
        <f t="shared" si="5"/>
        <v>1340</v>
      </c>
    </row>
    <row r="23" spans="1:30" x14ac:dyDescent="0.2">
      <c r="A23" s="10">
        <v>254</v>
      </c>
      <c r="B23" s="45" t="s">
        <v>417</v>
      </c>
      <c r="C23" s="46" t="s">
        <v>247</v>
      </c>
      <c r="D23" s="37">
        <v>85</v>
      </c>
      <c r="E23" s="38" t="s">
        <v>31</v>
      </c>
      <c r="F23" s="47">
        <v>170</v>
      </c>
      <c r="G23" s="47">
        <v>100</v>
      </c>
      <c r="H23" s="47">
        <f>SUM(F23:G23)</f>
        <v>270</v>
      </c>
      <c r="I23" s="47">
        <v>100</v>
      </c>
      <c r="J23" s="48">
        <f>SUM(H23:I23)</f>
        <v>370</v>
      </c>
      <c r="K23" s="47">
        <v>100</v>
      </c>
      <c r="L23" s="48">
        <f>SUM(J23:K23)</f>
        <v>470</v>
      </c>
      <c r="M23" s="47">
        <v>90</v>
      </c>
      <c r="N23" s="48">
        <f>SUM(L23:M23)</f>
        <v>560</v>
      </c>
      <c r="O23" s="49">
        <v>100</v>
      </c>
      <c r="P23" s="48">
        <f>SUM(N23:O23)</f>
        <v>660</v>
      </c>
      <c r="Q23" s="49">
        <v>100</v>
      </c>
      <c r="R23" s="48">
        <f t="shared" si="6"/>
        <v>760</v>
      </c>
      <c r="S23" s="49">
        <v>100</v>
      </c>
      <c r="T23" s="48">
        <v>860</v>
      </c>
      <c r="U23" s="49">
        <v>100</v>
      </c>
      <c r="V23" s="48">
        <v>960</v>
      </c>
      <c r="W23" s="49">
        <v>95</v>
      </c>
      <c r="X23" s="48">
        <v>1055</v>
      </c>
      <c r="Y23" s="48">
        <v>0</v>
      </c>
      <c r="Z23" s="47">
        <f t="shared" si="3"/>
        <v>1055</v>
      </c>
      <c r="AA23" s="48">
        <v>0</v>
      </c>
      <c r="AB23" s="47">
        <f t="shared" si="4"/>
        <v>1055</v>
      </c>
      <c r="AC23" s="48">
        <f>VLOOKUP(A:A,'Rangliste ab 9.Rang'!A:R,18,FALSE)</f>
        <v>95</v>
      </c>
      <c r="AD23" s="47">
        <f t="shared" si="5"/>
        <v>1150</v>
      </c>
    </row>
    <row r="24" spans="1:30" x14ac:dyDescent="0.2">
      <c r="A24" s="10">
        <v>299</v>
      </c>
      <c r="B24" s="45" t="s">
        <v>374</v>
      </c>
      <c r="C24" s="46" t="s">
        <v>375</v>
      </c>
      <c r="D24" s="37">
        <v>93</v>
      </c>
      <c r="E24" s="38" t="s">
        <v>44</v>
      </c>
      <c r="F24" s="47"/>
      <c r="G24" s="47"/>
      <c r="H24" s="47"/>
      <c r="I24" s="49"/>
      <c r="J24" s="48"/>
      <c r="K24" s="49"/>
      <c r="L24" s="48"/>
      <c r="M24" s="49"/>
      <c r="N24" s="48"/>
      <c r="O24" s="49"/>
      <c r="P24" s="48"/>
      <c r="Q24" s="49">
        <v>70</v>
      </c>
      <c r="R24" s="48">
        <f t="shared" si="6"/>
        <v>70</v>
      </c>
      <c r="S24" s="61">
        <v>65</v>
      </c>
      <c r="T24" s="48">
        <v>135</v>
      </c>
      <c r="U24" s="49">
        <v>80</v>
      </c>
      <c r="V24" s="48">
        <v>215</v>
      </c>
      <c r="W24" s="49">
        <v>75</v>
      </c>
      <c r="X24" s="48">
        <v>290</v>
      </c>
      <c r="Y24" s="48">
        <v>0</v>
      </c>
      <c r="Z24" s="47">
        <f t="shared" si="3"/>
        <v>290</v>
      </c>
      <c r="AA24" s="48">
        <v>0</v>
      </c>
      <c r="AB24" s="47">
        <f t="shared" si="4"/>
        <v>290</v>
      </c>
      <c r="AC24" s="48">
        <v>0</v>
      </c>
      <c r="AD24" s="47">
        <f t="shared" si="5"/>
        <v>290</v>
      </c>
    </row>
    <row r="25" spans="1:30" x14ac:dyDescent="0.2">
      <c r="A25" s="10">
        <v>31</v>
      </c>
      <c r="B25" s="45" t="s">
        <v>163</v>
      </c>
      <c r="C25" s="46" t="s">
        <v>164</v>
      </c>
      <c r="D25" s="37">
        <v>89</v>
      </c>
      <c r="E25" s="38" t="s">
        <v>7</v>
      </c>
      <c r="F25" s="47">
        <v>150</v>
      </c>
      <c r="G25" s="47">
        <v>80</v>
      </c>
      <c r="H25" s="47">
        <f>SUM(F25:G25)</f>
        <v>230</v>
      </c>
      <c r="I25" s="49">
        <v>75</v>
      </c>
      <c r="J25" s="48">
        <f>SUM(H25:I25)</f>
        <v>305</v>
      </c>
      <c r="K25" s="49"/>
      <c r="L25" s="48">
        <f>SUM(J25:K25)</f>
        <v>305</v>
      </c>
      <c r="M25" s="49">
        <v>95</v>
      </c>
      <c r="N25" s="48">
        <f>SUM(L25:M25)</f>
        <v>400</v>
      </c>
      <c r="O25" s="49">
        <v>95</v>
      </c>
      <c r="P25" s="48">
        <f t="shared" ref="P25:P30" si="7">SUM(N25:O25)</f>
        <v>495</v>
      </c>
      <c r="Q25" s="49">
        <v>0</v>
      </c>
      <c r="R25" s="48">
        <f t="shared" si="6"/>
        <v>495</v>
      </c>
      <c r="S25" s="61">
        <v>90</v>
      </c>
      <c r="T25" s="48">
        <v>585</v>
      </c>
      <c r="U25" s="49">
        <v>75</v>
      </c>
      <c r="V25" s="48">
        <v>660</v>
      </c>
      <c r="W25" s="49">
        <v>80</v>
      </c>
      <c r="X25" s="48">
        <v>740</v>
      </c>
      <c r="Y25" s="48">
        <v>0</v>
      </c>
      <c r="Z25" s="47">
        <f t="shared" si="3"/>
        <v>740</v>
      </c>
      <c r="AA25" s="48">
        <v>0</v>
      </c>
      <c r="AB25" s="47">
        <f t="shared" si="4"/>
        <v>740</v>
      </c>
      <c r="AC25" s="48">
        <v>0</v>
      </c>
      <c r="AD25" s="47">
        <f t="shared" si="5"/>
        <v>740</v>
      </c>
    </row>
    <row r="26" spans="1:30" x14ac:dyDescent="0.2">
      <c r="A26" s="10">
        <v>32</v>
      </c>
      <c r="B26" s="45" t="s">
        <v>133</v>
      </c>
      <c r="C26" s="60" t="s">
        <v>164</v>
      </c>
      <c r="D26" s="37">
        <v>51</v>
      </c>
      <c r="E26" s="38" t="s">
        <v>7</v>
      </c>
      <c r="F26" s="47">
        <v>315</v>
      </c>
      <c r="G26" s="47"/>
      <c r="H26" s="47">
        <f>SUM(F26:G26)</f>
        <v>315</v>
      </c>
      <c r="I26" s="49">
        <v>55</v>
      </c>
      <c r="J26" s="48">
        <f>SUM(H26:I26)</f>
        <v>370</v>
      </c>
      <c r="K26" s="49">
        <v>35</v>
      </c>
      <c r="L26" s="48">
        <f>SUM(J26:K26)</f>
        <v>405</v>
      </c>
      <c r="M26" s="49">
        <v>35</v>
      </c>
      <c r="N26" s="48">
        <f>SUM(L26:M26)</f>
        <v>440</v>
      </c>
      <c r="O26" s="49">
        <v>40</v>
      </c>
      <c r="P26" s="48">
        <f t="shared" si="7"/>
        <v>480</v>
      </c>
      <c r="Q26" s="49">
        <v>10</v>
      </c>
      <c r="R26" s="48">
        <f t="shared" si="6"/>
        <v>490</v>
      </c>
      <c r="S26" s="61">
        <v>0</v>
      </c>
      <c r="T26" s="48">
        <v>490</v>
      </c>
      <c r="U26" s="49">
        <v>40</v>
      </c>
      <c r="V26" s="48">
        <v>530</v>
      </c>
      <c r="W26" s="49">
        <v>25</v>
      </c>
      <c r="X26" s="48">
        <v>555</v>
      </c>
      <c r="Y26" s="48">
        <v>0</v>
      </c>
      <c r="Z26" s="47">
        <f t="shared" si="3"/>
        <v>555</v>
      </c>
      <c r="AA26" s="48">
        <v>0</v>
      </c>
      <c r="AB26" s="47">
        <f t="shared" si="4"/>
        <v>555</v>
      </c>
      <c r="AC26" s="48">
        <v>0</v>
      </c>
      <c r="AD26" s="47">
        <f t="shared" si="5"/>
        <v>555</v>
      </c>
    </row>
    <row r="27" spans="1:30" x14ac:dyDescent="0.2">
      <c r="A27" s="10">
        <v>34</v>
      </c>
      <c r="B27" s="45" t="s">
        <v>135</v>
      </c>
      <c r="C27" s="46" t="s">
        <v>8</v>
      </c>
      <c r="D27" s="37">
        <v>92</v>
      </c>
      <c r="E27" s="38" t="s">
        <v>7</v>
      </c>
      <c r="F27" s="47"/>
      <c r="G27" s="47"/>
      <c r="H27" s="47"/>
      <c r="I27" s="49"/>
      <c r="J27" s="48"/>
      <c r="K27" s="49">
        <v>65</v>
      </c>
      <c r="L27" s="48">
        <f>SUM(J27:K27)</f>
        <v>65</v>
      </c>
      <c r="M27" s="49">
        <v>95</v>
      </c>
      <c r="N27" s="48">
        <f>SUM(L27:M27)</f>
        <v>160</v>
      </c>
      <c r="O27" s="49">
        <v>70</v>
      </c>
      <c r="P27" s="48">
        <f t="shared" si="7"/>
        <v>230</v>
      </c>
      <c r="Q27" s="49">
        <v>0</v>
      </c>
      <c r="R27" s="48">
        <f t="shared" si="6"/>
        <v>230</v>
      </c>
      <c r="S27" s="61">
        <v>60</v>
      </c>
      <c r="T27" s="48">
        <v>290</v>
      </c>
      <c r="U27" s="49">
        <v>90</v>
      </c>
      <c r="V27" s="48">
        <v>380</v>
      </c>
      <c r="W27" s="49">
        <v>0</v>
      </c>
      <c r="X27" s="48">
        <v>380</v>
      </c>
      <c r="Y27" s="48">
        <v>0</v>
      </c>
      <c r="Z27" s="47">
        <f t="shared" si="3"/>
        <v>380</v>
      </c>
      <c r="AA27" s="48">
        <v>0</v>
      </c>
      <c r="AB27" s="47">
        <f t="shared" si="4"/>
        <v>380</v>
      </c>
      <c r="AC27" s="48">
        <v>0</v>
      </c>
      <c r="AD27" s="47">
        <f t="shared" si="5"/>
        <v>380</v>
      </c>
    </row>
    <row r="28" spans="1:30" x14ac:dyDescent="0.2">
      <c r="A28" s="10">
        <v>290</v>
      </c>
      <c r="B28" s="45" t="s">
        <v>357</v>
      </c>
      <c r="C28" s="46" t="s">
        <v>358</v>
      </c>
      <c r="D28" s="37">
        <v>95</v>
      </c>
      <c r="E28" s="38" t="s">
        <v>44</v>
      </c>
      <c r="F28" s="47"/>
      <c r="G28" s="47"/>
      <c r="H28" s="47"/>
      <c r="I28" s="49"/>
      <c r="J28" s="48"/>
      <c r="K28" s="49"/>
      <c r="L28" s="48"/>
      <c r="M28" s="49"/>
      <c r="N28" s="48">
        <v>0</v>
      </c>
      <c r="O28" s="49">
        <v>55</v>
      </c>
      <c r="P28" s="48">
        <f t="shared" si="7"/>
        <v>55</v>
      </c>
      <c r="Q28" s="49">
        <v>100</v>
      </c>
      <c r="R28" s="48">
        <f t="shared" si="6"/>
        <v>155</v>
      </c>
      <c r="S28" s="61">
        <v>90</v>
      </c>
      <c r="T28" s="48">
        <v>245</v>
      </c>
      <c r="U28" s="49">
        <v>95</v>
      </c>
      <c r="V28" s="48">
        <v>340</v>
      </c>
      <c r="W28" s="49">
        <v>100</v>
      </c>
      <c r="X28" s="48">
        <v>440</v>
      </c>
      <c r="Y28" s="48">
        <v>0</v>
      </c>
      <c r="Z28" s="47">
        <f t="shared" si="3"/>
        <v>440</v>
      </c>
      <c r="AA28" s="48">
        <v>0</v>
      </c>
      <c r="AB28" s="47">
        <f t="shared" si="4"/>
        <v>440</v>
      </c>
      <c r="AC28" s="48">
        <v>0</v>
      </c>
      <c r="AD28" s="47">
        <f t="shared" si="5"/>
        <v>440</v>
      </c>
    </row>
    <row r="29" spans="1:30" x14ac:dyDescent="0.2">
      <c r="A29" s="10">
        <v>291</v>
      </c>
      <c r="B29" s="45" t="s">
        <v>359</v>
      </c>
      <c r="C29" s="46" t="s">
        <v>358</v>
      </c>
      <c r="D29" s="37">
        <v>93</v>
      </c>
      <c r="E29" s="38" t="s">
        <v>44</v>
      </c>
      <c r="F29" s="47"/>
      <c r="G29" s="47"/>
      <c r="H29" s="47"/>
      <c r="I29" s="49"/>
      <c r="J29" s="48"/>
      <c r="K29" s="49"/>
      <c r="L29" s="48"/>
      <c r="M29" s="49"/>
      <c r="N29" s="48">
        <v>0</v>
      </c>
      <c r="O29" s="49">
        <v>65</v>
      </c>
      <c r="P29" s="48">
        <f t="shared" si="7"/>
        <v>65</v>
      </c>
      <c r="Q29" s="49">
        <v>75</v>
      </c>
      <c r="R29" s="48">
        <f t="shared" si="6"/>
        <v>140</v>
      </c>
      <c r="S29" s="61">
        <v>95</v>
      </c>
      <c r="T29" s="48">
        <v>235</v>
      </c>
      <c r="U29" s="49">
        <v>75</v>
      </c>
      <c r="V29" s="48">
        <v>310</v>
      </c>
      <c r="W29" s="49">
        <v>90</v>
      </c>
      <c r="X29" s="48">
        <v>400</v>
      </c>
      <c r="Y29" s="48">
        <v>100</v>
      </c>
      <c r="Z29" s="47">
        <f t="shared" si="3"/>
        <v>500</v>
      </c>
      <c r="AA29" s="48">
        <v>100</v>
      </c>
      <c r="AB29" s="47">
        <f t="shared" si="4"/>
        <v>600</v>
      </c>
      <c r="AC29" s="48">
        <f>VLOOKUP(A:A,'Rangliste ab 9.Rang'!A:R,18,FALSE)</f>
        <v>90</v>
      </c>
      <c r="AD29" s="47">
        <f t="shared" si="5"/>
        <v>690</v>
      </c>
    </row>
    <row r="30" spans="1:30" x14ac:dyDescent="0.2">
      <c r="A30" s="10">
        <v>35</v>
      </c>
      <c r="B30" s="45" t="s">
        <v>214</v>
      </c>
      <c r="C30" s="46" t="s">
        <v>215</v>
      </c>
      <c r="D30" s="37">
        <v>54</v>
      </c>
      <c r="E30" s="38" t="s">
        <v>7</v>
      </c>
      <c r="F30" s="47">
        <v>0</v>
      </c>
      <c r="G30" s="47">
        <v>60</v>
      </c>
      <c r="H30" s="47">
        <v>60</v>
      </c>
      <c r="I30" s="47">
        <v>60</v>
      </c>
      <c r="J30" s="48">
        <f>SUM(H30:I30)</f>
        <v>120</v>
      </c>
      <c r="K30" s="47"/>
      <c r="L30" s="48">
        <f>SUM(J30:K30)</f>
        <v>120</v>
      </c>
      <c r="M30" s="47"/>
      <c r="N30" s="48">
        <f>SUM(L30:M30)</f>
        <v>120</v>
      </c>
      <c r="O30" s="49">
        <v>0</v>
      </c>
      <c r="P30" s="48">
        <f t="shared" si="7"/>
        <v>120</v>
      </c>
      <c r="Q30" s="49">
        <v>0</v>
      </c>
      <c r="R30" s="48">
        <f t="shared" si="6"/>
        <v>120</v>
      </c>
      <c r="S30" s="61">
        <v>0</v>
      </c>
      <c r="T30" s="48">
        <v>120</v>
      </c>
      <c r="U30" s="49">
        <v>60</v>
      </c>
      <c r="V30" s="48">
        <v>180</v>
      </c>
      <c r="W30" s="49">
        <v>45</v>
      </c>
      <c r="X30" s="48">
        <v>225</v>
      </c>
      <c r="Y30" s="48">
        <v>45</v>
      </c>
      <c r="Z30" s="47">
        <f t="shared" si="3"/>
        <v>270</v>
      </c>
      <c r="AA30" s="48">
        <v>45</v>
      </c>
      <c r="AB30" s="47">
        <f t="shared" si="4"/>
        <v>315</v>
      </c>
      <c r="AC30" s="48">
        <f>VLOOKUP(A:A,'Rangliste ab 9.Rang'!A:R,18,FALSE)</f>
        <v>45</v>
      </c>
      <c r="AD30" s="47">
        <f t="shared" si="5"/>
        <v>360</v>
      </c>
    </row>
    <row r="31" spans="1:30" x14ac:dyDescent="0.2">
      <c r="A31" s="10">
        <v>314</v>
      </c>
      <c r="B31" s="55" t="s">
        <v>401</v>
      </c>
      <c r="C31" s="60" t="s">
        <v>207</v>
      </c>
      <c r="D31" s="37">
        <v>71</v>
      </c>
      <c r="E31" s="38" t="s">
        <v>31</v>
      </c>
      <c r="F31" s="47"/>
      <c r="G31" s="47"/>
      <c r="H31" s="47"/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61"/>
      <c r="T31" s="48">
        <v>0</v>
      </c>
      <c r="U31" s="49">
        <v>0</v>
      </c>
      <c r="V31" s="48">
        <v>0</v>
      </c>
      <c r="W31" s="49">
        <v>50</v>
      </c>
      <c r="X31" s="48">
        <v>50</v>
      </c>
      <c r="Y31" s="48">
        <v>0</v>
      </c>
      <c r="Z31" s="47">
        <f t="shared" si="3"/>
        <v>50</v>
      </c>
      <c r="AA31" s="48">
        <v>35</v>
      </c>
      <c r="AB31" s="47">
        <f t="shared" si="4"/>
        <v>85</v>
      </c>
      <c r="AC31" s="48">
        <f>VLOOKUP(A:A,'Rangliste ab 9.Rang'!A:R,18,FALSE)</f>
        <v>35</v>
      </c>
      <c r="AD31" s="47">
        <f t="shared" si="5"/>
        <v>120</v>
      </c>
    </row>
    <row r="32" spans="1:30" x14ac:dyDescent="0.2">
      <c r="A32" s="10">
        <v>326</v>
      </c>
      <c r="B32" s="45" t="s">
        <v>422</v>
      </c>
      <c r="C32" s="46" t="s">
        <v>231</v>
      </c>
      <c r="D32" s="37">
        <v>98</v>
      </c>
      <c r="E32" s="38" t="s">
        <v>44</v>
      </c>
      <c r="F32" s="47"/>
      <c r="G32" s="47"/>
      <c r="H32" s="47"/>
      <c r="I32" s="49"/>
      <c r="J32" s="48"/>
      <c r="K32" s="49"/>
      <c r="L32" s="48"/>
      <c r="M32" s="49"/>
      <c r="N32" s="48"/>
      <c r="O32" s="49"/>
      <c r="P32" s="48"/>
      <c r="Q32" s="49"/>
      <c r="R32" s="48"/>
      <c r="S32" s="61"/>
      <c r="T32" s="48"/>
      <c r="U32" s="49"/>
      <c r="V32" s="48">
        <v>0</v>
      </c>
      <c r="W32" s="49">
        <v>50</v>
      </c>
      <c r="X32" s="48">
        <v>50</v>
      </c>
      <c r="Y32" s="48">
        <v>70</v>
      </c>
      <c r="Z32" s="47">
        <f t="shared" si="3"/>
        <v>120</v>
      </c>
      <c r="AA32" s="48">
        <v>80</v>
      </c>
      <c r="AB32" s="47">
        <f t="shared" si="4"/>
        <v>200</v>
      </c>
      <c r="AC32" s="48">
        <v>0</v>
      </c>
      <c r="AD32" s="47">
        <f t="shared" si="5"/>
        <v>200</v>
      </c>
    </row>
    <row r="33" spans="1:30" x14ac:dyDescent="0.2">
      <c r="B33" s="50"/>
      <c r="C33" s="44"/>
      <c r="D33" s="41"/>
      <c r="E33" s="42"/>
      <c r="F33" s="53"/>
      <c r="G33" s="51"/>
      <c r="H33" s="53"/>
      <c r="I33" s="54"/>
      <c r="J33" s="52"/>
      <c r="K33" s="54"/>
      <c r="L33" s="52"/>
      <c r="M33" s="54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</row>
    <row r="34" spans="1:30" ht="15.75" x14ac:dyDescent="0.25">
      <c r="B34" s="9" t="s">
        <v>217</v>
      </c>
      <c r="C34" s="31"/>
      <c r="D34" s="32"/>
      <c r="E34" s="33"/>
      <c r="F34" s="53"/>
      <c r="G34" s="51"/>
      <c r="H34" s="53"/>
      <c r="I34" s="54"/>
      <c r="J34" s="52"/>
      <c r="K34" s="54"/>
      <c r="L34" s="52"/>
      <c r="M34" s="54"/>
      <c r="N34" s="52"/>
      <c r="O34" s="52"/>
      <c r="P34" s="52"/>
      <c r="Q34" s="57"/>
      <c r="R34" s="52"/>
      <c r="S34" s="57"/>
      <c r="T34" s="52"/>
      <c r="U34" s="57"/>
      <c r="V34" s="52"/>
      <c r="W34" s="57"/>
      <c r="X34" s="52"/>
      <c r="Y34" s="57"/>
      <c r="Z34" s="57"/>
      <c r="AA34" s="52"/>
      <c r="AB34" s="52"/>
      <c r="AC34" s="52"/>
      <c r="AD34" s="52"/>
    </row>
    <row r="35" spans="1:30" x14ac:dyDescent="0.2">
      <c r="A35" s="10">
        <v>344</v>
      </c>
      <c r="B35" s="55" t="s">
        <v>454</v>
      </c>
      <c r="C35" s="60" t="s">
        <v>460</v>
      </c>
      <c r="D35" s="110">
        <v>0</v>
      </c>
      <c r="E35" s="38" t="s">
        <v>7</v>
      </c>
      <c r="F35" s="47"/>
      <c r="G35" s="47"/>
      <c r="H35" s="47"/>
      <c r="I35" s="47"/>
      <c r="J35" s="48"/>
      <c r="K35" s="47"/>
      <c r="L35" s="48"/>
      <c r="M35" s="47"/>
      <c r="N35" s="48"/>
      <c r="O35" s="49"/>
      <c r="P35" s="48"/>
      <c r="Q35" s="49"/>
      <c r="R35" s="48"/>
      <c r="S35" s="49"/>
      <c r="T35" s="48"/>
      <c r="U35" s="49"/>
      <c r="V35" s="48"/>
      <c r="W35" s="49"/>
      <c r="X35" s="48"/>
      <c r="Y35" s="48"/>
      <c r="Z35" s="47"/>
      <c r="AA35" s="48">
        <v>30</v>
      </c>
      <c r="AB35" s="47">
        <f>SUM(Z35:AA35)</f>
        <v>30</v>
      </c>
      <c r="AC35" s="48">
        <v>0</v>
      </c>
      <c r="AD35" s="47">
        <f t="shared" ref="AD35:AD41" si="8">SUM(AB35:AC35)</f>
        <v>30</v>
      </c>
    </row>
    <row r="36" spans="1:30" x14ac:dyDescent="0.2">
      <c r="A36" s="10">
        <v>42</v>
      </c>
      <c r="B36" s="45" t="s">
        <v>218</v>
      </c>
      <c r="C36" s="46" t="s">
        <v>146</v>
      </c>
      <c r="D36" s="37">
        <v>66</v>
      </c>
      <c r="E36" s="38" t="s">
        <v>139</v>
      </c>
      <c r="F36" s="47">
        <v>0</v>
      </c>
      <c r="G36" s="47">
        <v>35</v>
      </c>
      <c r="H36" s="47">
        <v>35</v>
      </c>
      <c r="I36" s="47">
        <v>45</v>
      </c>
      <c r="J36" s="48">
        <f>SUM(H36:I36)</f>
        <v>80</v>
      </c>
      <c r="K36" s="47">
        <v>50</v>
      </c>
      <c r="L36" s="48">
        <f>SUM(J36:K36)</f>
        <v>130</v>
      </c>
      <c r="M36" s="47">
        <v>50</v>
      </c>
      <c r="N36" s="48">
        <f>SUM(L36:M36)</f>
        <v>180</v>
      </c>
      <c r="O36" s="49">
        <v>35</v>
      </c>
      <c r="P36" s="48">
        <f>SUM(N36:O36)</f>
        <v>215</v>
      </c>
      <c r="Q36" s="49">
        <v>45</v>
      </c>
      <c r="R36" s="48">
        <f>SUM(P36:Q36)</f>
        <v>260</v>
      </c>
      <c r="S36" s="49">
        <v>40</v>
      </c>
      <c r="T36" s="48">
        <v>300</v>
      </c>
      <c r="U36" s="49">
        <v>55</v>
      </c>
      <c r="V36" s="48">
        <v>355</v>
      </c>
      <c r="W36" s="49">
        <v>50</v>
      </c>
      <c r="X36" s="48">
        <v>405</v>
      </c>
      <c r="Y36" s="48">
        <v>20</v>
      </c>
      <c r="Z36" s="47">
        <f>SUM(X36:Y36)</f>
        <v>425</v>
      </c>
      <c r="AA36" s="48">
        <v>30</v>
      </c>
      <c r="AB36" s="47">
        <f>SUM(Z36:AA36)</f>
        <v>455</v>
      </c>
      <c r="AC36" s="48">
        <f>VLOOKUP(A:A,'Rangliste ab 9.Rang'!A:R,18,FALSE)</f>
        <v>30</v>
      </c>
      <c r="AD36" s="47">
        <f t="shared" si="8"/>
        <v>485</v>
      </c>
    </row>
    <row r="37" spans="1:30" x14ac:dyDescent="0.2">
      <c r="A37" s="10">
        <v>346</v>
      </c>
      <c r="B37" s="45" t="s">
        <v>465</v>
      </c>
      <c r="C37" s="46" t="s">
        <v>146</v>
      </c>
      <c r="D37" s="110">
        <v>0</v>
      </c>
      <c r="E37" s="38" t="s">
        <v>139</v>
      </c>
      <c r="F37" s="47"/>
      <c r="G37" s="47"/>
      <c r="H37" s="47"/>
      <c r="I37" s="47"/>
      <c r="J37" s="48"/>
      <c r="K37" s="47"/>
      <c r="L37" s="48"/>
      <c r="M37" s="47"/>
      <c r="N37" s="48"/>
      <c r="O37" s="49"/>
      <c r="P37" s="48"/>
      <c r="Q37" s="49"/>
      <c r="R37" s="48"/>
      <c r="S37" s="49"/>
      <c r="T37" s="48"/>
      <c r="U37" s="49"/>
      <c r="V37" s="48"/>
      <c r="W37" s="49"/>
      <c r="X37" s="48"/>
      <c r="Y37" s="48"/>
      <c r="Z37" s="47"/>
      <c r="AA37" s="48"/>
      <c r="AB37" s="47">
        <v>0</v>
      </c>
      <c r="AC37" s="48">
        <f>VLOOKUP(A:A,'Rangliste ab 9.Rang'!A:R,18,FALSE)</f>
        <v>5</v>
      </c>
      <c r="AD37" s="47">
        <f t="shared" si="8"/>
        <v>5</v>
      </c>
    </row>
    <row r="38" spans="1:30" x14ac:dyDescent="0.2">
      <c r="A38" s="10">
        <v>43</v>
      </c>
      <c r="B38" s="45" t="s">
        <v>76</v>
      </c>
      <c r="C38" s="46" t="s">
        <v>77</v>
      </c>
      <c r="D38" s="37">
        <v>53</v>
      </c>
      <c r="E38" s="38" t="s">
        <v>12</v>
      </c>
      <c r="F38" s="47">
        <v>1685</v>
      </c>
      <c r="G38" s="47">
        <v>65</v>
      </c>
      <c r="H38" s="47">
        <f>SUM(F38:G38)</f>
        <v>1750</v>
      </c>
      <c r="I38" s="49">
        <v>45</v>
      </c>
      <c r="J38" s="48">
        <f>SUM(H38:I38)</f>
        <v>1795</v>
      </c>
      <c r="K38" s="49">
        <v>60</v>
      </c>
      <c r="L38" s="48">
        <f>SUM(J38:K38)</f>
        <v>1855</v>
      </c>
      <c r="M38" s="49">
        <v>40</v>
      </c>
      <c r="N38" s="48">
        <f>SUM(L38:M38)</f>
        <v>1895</v>
      </c>
      <c r="O38" s="49">
        <v>20</v>
      </c>
      <c r="P38" s="48">
        <f>SUM(N38:O38)</f>
        <v>1915</v>
      </c>
      <c r="Q38" s="49">
        <v>15</v>
      </c>
      <c r="R38" s="48">
        <f>SUM(P38:Q38)</f>
        <v>1930</v>
      </c>
      <c r="S38" s="49">
        <v>0</v>
      </c>
      <c r="T38" s="48">
        <v>1930</v>
      </c>
      <c r="U38" s="49">
        <v>0</v>
      </c>
      <c r="V38" s="48">
        <v>1930</v>
      </c>
      <c r="W38" s="49">
        <v>35</v>
      </c>
      <c r="X38" s="48">
        <v>1965</v>
      </c>
      <c r="Y38" s="48">
        <v>0</v>
      </c>
      <c r="Z38" s="47">
        <f>SUM(X38:Y38)</f>
        <v>1965</v>
      </c>
      <c r="AA38" s="48">
        <v>0</v>
      </c>
      <c r="AB38" s="47">
        <f>SUM(Z38:AA38)</f>
        <v>1965</v>
      </c>
      <c r="AC38" s="48">
        <f>VLOOKUP(A:A,'Rangliste ab 9.Rang'!A:R,18,FALSE)</f>
        <v>35</v>
      </c>
      <c r="AD38" s="47">
        <f t="shared" si="8"/>
        <v>2000</v>
      </c>
    </row>
    <row r="39" spans="1:30" x14ac:dyDescent="0.2">
      <c r="A39" s="10">
        <v>345</v>
      </c>
      <c r="B39" s="55" t="s">
        <v>457</v>
      </c>
      <c r="C39" s="60" t="s">
        <v>446</v>
      </c>
      <c r="D39" s="37">
        <v>97</v>
      </c>
      <c r="E39" s="38" t="s">
        <v>139</v>
      </c>
      <c r="F39" s="47"/>
      <c r="G39" s="47"/>
      <c r="H39" s="47"/>
      <c r="I39" s="49"/>
      <c r="J39" s="48"/>
      <c r="K39" s="49"/>
      <c r="L39" s="48"/>
      <c r="M39" s="49"/>
      <c r="N39" s="48"/>
      <c r="O39" s="49"/>
      <c r="P39" s="48"/>
      <c r="Q39" s="49"/>
      <c r="R39" s="48"/>
      <c r="S39" s="49"/>
      <c r="T39" s="48"/>
      <c r="U39" s="49"/>
      <c r="V39" s="48"/>
      <c r="W39" s="49"/>
      <c r="X39" s="48"/>
      <c r="Y39" s="48"/>
      <c r="Z39" s="47"/>
      <c r="AA39" s="48">
        <v>0</v>
      </c>
      <c r="AB39" s="47">
        <f>SUM(Z39:AA39)</f>
        <v>0</v>
      </c>
      <c r="AC39" s="48">
        <v>0</v>
      </c>
      <c r="AD39" s="47">
        <f t="shared" si="8"/>
        <v>0</v>
      </c>
    </row>
    <row r="40" spans="1:30" x14ac:dyDescent="0.2">
      <c r="A40" s="10">
        <v>339</v>
      </c>
      <c r="B40" s="55" t="s">
        <v>445</v>
      </c>
      <c r="C40" s="60" t="s">
        <v>446</v>
      </c>
      <c r="D40" s="37">
        <v>90</v>
      </c>
      <c r="E40" s="38" t="s">
        <v>139</v>
      </c>
      <c r="F40" s="47"/>
      <c r="G40" s="47"/>
      <c r="H40" s="47"/>
      <c r="I40" s="49"/>
      <c r="J40" s="48"/>
      <c r="K40" s="49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8">
        <v>35</v>
      </c>
      <c r="Z40" s="47">
        <f>SUM(X40:Y40)</f>
        <v>35</v>
      </c>
      <c r="AA40" s="48">
        <v>45</v>
      </c>
      <c r="AB40" s="47">
        <f>SUM(Z40:AA40)</f>
        <v>80</v>
      </c>
      <c r="AC40" s="48">
        <f>VLOOKUP(A:A,'Rangliste ab 9.Rang'!A:R,18,FALSE)</f>
        <v>50</v>
      </c>
      <c r="AD40" s="47">
        <f t="shared" si="8"/>
        <v>130</v>
      </c>
    </row>
    <row r="41" spans="1:30" x14ac:dyDescent="0.2">
      <c r="A41" s="10">
        <v>338</v>
      </c>
      <c r="B41" s="55" t="s">
        <v>443</v>
      </c>
      <c r="C41" s="60" t="s">
        <v>444</v>
      </c>
      <c r="D41" s="37">
        <v>81</v>
      </c>
      <c r="E41" s="38" t="s">
        <v>44</v>
      </c>
      <c r="F41" s="47"/>
      <c r="G41" s="47"/>
      <c r="H41" s="47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8"/>
      <c r="W41" s="49"/>
      <c r="X41" s="48"/>
      <c r="Y41" s="48">
        <v>0</v>
      </c>
      <c r="Z41" s="47">
        <f>SUM(X41:Y41)</f>
        <v>0</v>
      </c>
      <c r="AA41" s="48">
        <v>0</v>
      </c>
      <c r="AB41" s="47">
        <f>SUM(Z41:AA41)</f>
        <v>0</v>
      </c>
      <c r="AC41" s="48">
        <f>VLOOKUP(A:A,'Rangliste ab 9.Rang'!A:R,18,FALSE)</f>
        <v>70</v>
      </c>
      <c r="AD41" s="47">
        <f t="shared" si="8"/>
        <v>70</v>
      </c>
    </row>
    <row r="42" spans="1:30" x14ac:dyDescent="0.2">
      <c r="B42" s="50"/>
      <c r="C42" s="44"/>
      <c r="D42" s="41"/>
      <c r="E42" s="42"/>
      <c r="F42" s="53"/>
      <c r="G42" s="53"/>
      <c r="H42" s="53"/>
      <c r="I42" s="53"/>
      <c r="J42" s="52"/>
      <c r="K42" s="53"/>
      <c r="L42" s="52"/>
      <c r="M42" s="53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</row>
    <row r="43" spans="1:30" ht="15.75" x14ac:dyDescent="0.25">
      <c r="B43" s="9" t="s">
        <v>219</v>
      </c>
      <c r="C43" s="31"/>
      <c r="D43" s="32"/>
      <c r="E43" s="33"/>
      <c r="F43" s="53"/>
      <c r="G43" s="53"/>
      <c r="H43" s="53"/>
      <c r="I43" s="53"/>
      <c r="J43" s="52"/>
      <c r="K43" s="53"/>
      <c r="L43" s="52"/>
      <c r="M43" s="53"/>
      <c r="N43" s="52"/>
      <c r="O43" s="52"/>
      <c r="P43" s="52"/>
      <c r="Q43" s="57"/>
      <c r="R43" s="52"/>
      <c r="S43" s="57"/>
      <c r="T43" s="52"/>
      <c r="U43" s="57"/>
      <c r="V43" s="52"/>
      <c r="W43" s="57"/>
      <c r="X43" s="52"/>
      <c r="Y43" s="57"/>
      <c r="Z43" s="57"/>
      <c r="AA43" s="57"/>
      <c r="AB43" s="52"/>
      <c r="AC43" s="52"/>
      <c r="AD43" s="52"/>
    </row>
    <row r="44" spans="1:30" x14ac:dyDescent="0.2">
      <c r="A44" s="10">
        <v>46</v>
      </c>
      <c r="B44" s="45" t="s">
        <v>104</v>
      </c>
      <c r="C44" s="46" t="s">
        <v>127</v>
      </c>
      <c r="D44" s="37">
        <v>48</v>
      </c>
      <c r="E44" s="38" t="s">
        <v>44</v>
      </c>
      <c r="F44" s="47">
        <v>1655</v>
      </c>
      <c r="G44" s="47">
        <v>40</v>
      </c>
      <c r="H44" s="47">
        <f>SUM(F44:G44)</f>
        <v>1695</v>
      </c>
      <c r="I44" s="49"/>
      <c r="J44" s="48">
        <f>SUM(H44:I44)</f>
        <v>1695</v>
      </c>
      <c r="K44" s="49">
        <v>45</v>
      </c>
      <c r="L44" s="48">
        <f>SUM(J44:K44)</f>
        <v>1740</v>
      </c>
      <c r="M44" s="49">
        <v>65</v>
      </c>
      <c r="N44" s="48">
        <f>SUM(L44:M44)</f>
        <v>1805</v>
      </c>
      <c r="O44" s="49">
        <v>55</v>
      </c>
      <c r="P44" s="48">
        <f>SUM(N44:O44)</f>
        <v>1860</v>
      </c>
      <c r="Q44" s="49">
        <v>60</v>
      </c>
      <c r="R44" s="48">
        <f>SUM(P44:Q44)</f>
        <v>1920</v>
      </c>
      <c r="S44" s="49">
        <v>0</v>
      </c>
      <c r="T44" s="48">
        <v>1920</v>
      </c>
      <c r="U44" s="49">
        <v>40</v>
      </c>
      <c r="V44" s="48">
        <v>1960</v>
      </c>
      <c r="W44" s="49">
        <v>0</v>
      </c>
      <c r="X44" s="48">
        <v>1960</v>
      </c>
      <c r="Y44" s="48">
        <v>65</v>
      </c>
      <c r="Z44" s="47">
        <f>SUM(X44:Y44)</f>
        <v>2025</v>
      </c>
      <c r="AA44" s="48">
        <v>5</v>
      </c>
      <c r="AB44" s="47">
        <f>SUM(Z44:AA44)</f>
        <v>2030</v>
      </c>
      <c r="AC44" s="48">
        <v>0</v>
      </c>
      <c r="AD44" s="47">
        <f>SUM(AB44:AC44)</f>
        <v>2030</v>
      </c>
    </row>
    <row r="45" spans="1:30" x14ac:dyDescent="0.2">
      <c r="A45" s="10">
        <v>47</v>
      </c>
      <c r="B45" s="45" t="s">
        <v>46</v>
      </c>
      <c r="C45" s="60" t="s">
        <v>127</v>
      </c>
      <c r="D45" s="37">
        <v>72</v>
      </c>
      <c r="E45" s="38" t="s">
        <v>44</v>
      </c>
      <c r="F45" s="47">
        <v>630</v>
      </c>
      <c r="G45" s="47">
        <v>95</v>
      </c>
      <c r="H45" s="47">
        <f>SUM(F45:G45)</f>
        <v>725</v>
      </c>
      <c r="I45" s="49">
        <v>95</v>
      </c>
      <c r="J45" s="48">
        <f>SUM(H45:I45)</f>
        <v>820</v>
      </c>
      <c r="K45" s="49">
        <v>95</v>
      </c>
      <c r="L45" s="48">
        <f>SUM(J45:K45)</f>
        <v>915</v>
      </c>
      <c r="M45" s="49">
        <v>95</v>
      </c>
      <c r="N45" s="48">
        <f>SUM(L45:M45)</f>
        <v>1010</v>
      </c>
      <c r="O45" s="49">
        <v>90</v>
      </c>
      <c r="P45" s="48">
        <f>SUM(N45:O45)</f>
        <v>1100</v>
      </c>
      <c r="Q45" s="49">
        <v>90</v>
      </c>
      <c r="R45" s="48">
        <f>SUM(P45:Q45)</f>
        <v>1190</v>
      </c>
      <c r="S45" s="49">
        <v>95</v>
      </c>
      <c r="T45" s="48">
        <v>1285</v>
      </c>
      <c r="U45" s="49">
        <v>90</v>
      </c>
      <c r="V45" s="48">
        <v>1375</v>
      </c>
      <c r="W45" s="49">
        <v>95</v>
      </c>
      <c r="X45" s="48">
        <v>1470</v>
      </c>
      <c r="Y45" s="48">
        <v>80</v>
      </c>
      <c r="Z45" s="47">
        <f>SUM(X45:Y45)</f>
        <v>1550</v>
      </c>
      <c r="AA45" s="48">
        <v>90</v>
      </c>
      <c r="AB45" s="47">
        <f>SUM(Z45:AA45)</f>
        <v>1640</v>
      </c>
      <c r="AC45" s="48">
        <f>VLOOKUP(A:A,'Rangliste ab 9.Rang'!A:R,18,FALSE)</f>
        <v>80</v>
      </c>
      <c r="AD45" s="47">
        <f>SUM(AB45:AC45)</f>
        <v>1720</v>
      </c>
    </row>
    <row r="46" spans="1:30" x14ac:dyDescent="0.2">
      <c r="B46" s="50"/>
      <c r="C46" s="44"/>
      <c r="D46" s="41"/>
      <c r="E46" s="42"/>
      <c r="F46" s="53"/>
      <c r="G46" s="51"/>
      <c r="H46" s="53"/>
      <c r="I46" s="54"/>
      <c r="J46" s="52"/>
      <c r="K46" s="54"/>
      <c r="L46" s="52"/>
      <c r="M46" s="54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1:30" ht="15.75" x14ac:dyDescent="0.25">
      <c r="B47" s="9" t="s">
        <v>223</v>
      </c>
      <c r="C47" s="31"/>
      <c r="D47" s="32"/>
      <c r="E47" s="33"/>
      <c r="F47" s="53"/>
      <c r="G47" s="51"/>
      <c r="H47" s="53"/>
      <c r="I47" s="54"/>
      <c r="J47" s="52"/>
      <c r="K47" s="54"/>
      <c r="L47" s="52"/>
      <c r="M47" s="54"/>
      <c r="N47" s="52"/>
      <c r="O47" s="52"/>
      <c r="P47" s="52"/>
      <c r="Q47" s="57"/>
      <c r="R47" s="52"/>
      <c r="S47" s="57"/>
      <c r="T47" s="52"/>
      <c r="U47" s="57"/>
      <c r="V47" s="52"/>
      <c r="W47" s="57"/>
      <c r="X47" s="52"/>
      <c r="Y47" s="57"/>
      <c r="Z47" s="57"/>
      <c r="AA47" s="57"/>
      <c r="AB47" s="52"/>
      <c r="AC47" s="52"/>
      <c r="AD47" s="52"/>
    </row>
    <row r="48" spans="1:30" x14ac:dyDescent="0.2">
      <c r="A48" s="10">
        <v>54</v>
      </c>
      <c r="B48" s="55" t="s">
        <v>134</v>
      </c>
      <c r="C48" s="60" t="s">
        <v>53</v>
      </c>
      <c r="D48" s="37">
        <v>89</v>
      </c>
      <c r="E48" s="38" t="s">
        <v>44</v>
      </c>
      <c r="F48" s="47">
        <v>60</v>
      </c>
      <c r="G48" s="56">
        <v>70</v>
      </c>
      <c r="H48" s="47">
        <f>SUM(F48:G48)</f>
        <v>130</v>
      </c>
      <c r="I48" s="47">
        <v>90</v>
      </c>
      <c r="J48" s="48">
        <f>SUM(H48:I48)</f>
        <v>220</v>
      </c>
      <c r="K48" s="47">
        <v>95</v>
      </c>
      <c r="L48" s="48">
        <f>SUM(J48:K48)</f>
        <v>315</v>
      </c>
      <c r="M48" s="47">
        <v>95</v>
      </c>
      <c r="N48" s="48">
        <f>SUM(L48:M48)</f>
        <v>410</v>
      </c>
      <c r="O48" s="49">
        <v>100</v>
      </c>
      <c r="P48" s="48">
        <f>SUM(N48:O48)</f>
        <v>510</v>
      </c>
      <c r="Q48" s="49">
        <v>100</v>
      </c>
      <c r="R48" s="48">
        <f>SUM(P48:Q48)</f>
        <v>610</v>
      </c>
      <c r="S48" s="49">
        <v>85</v>
      </c>
      <c r="T48" s="48">
        <v>695</v>
      </c>
      <c r="U48" s="49">
        <v>75</v>
      </c>
      <c r="V48" s="48">
        <v>770</v>
      </c>
      <c r="W48" s="49">
        <v>95</v>
      </c>
      <c r="X48" s="48">
        <v>865</v>
      </c>
      <c r="Y48" s="48">
        <v>100</v>
      </c>
      <c r="Z48" s="47">
        <f>SUM(X48:Y48)</f>
        <v>965</v>
      </c>
      <c r="AA48" s="48">
        <v>100</v>
      </c>
      <c r="AB48" s="47">
        <f>SUM(Z48:AA48)</f>
        <v>1065</v>
      </c>
      <c r="AC48" s="48">
        <f>VLOOKUP(A:A,'Rangliste ab 9.Rang'!A:R,18,FALSE)</f>
        <v>100</v>
      </c>
      <c r="AD48" s="47">
        <f>SUM(AB48:AC48)</f>
        <v>1165</v>
      </c>
    </row>
    <row r="49" spans="1:30" x14ac:dyDescent="0.2">
      <c r="A49" s="10">
        <v>55</v>
      </c>
      <c r="B49" s="55" t="s">
        <v>179</v>
      </c>
      <c r="C49" s="46" t="s">
        <v>10</v>
      </c>
      <c r="D49" s="37">
        <v>93</v>
      </c>
      <c r="E49" s="38" t="s">
        <v>7</v>
      </c>
      <c r="F49" s="47"/>
      <c r="G49" s="56"/>
      <c r="H49" s="47"/>
      <c r="I49" s="47"/>
      <c r="J49" s="48"/>
      <c r="K49" s="47"/>
      <c r="L49" s="48">
        <v>0</v>
      </c>
      <c r="M49" s="47">
        <v>25</v>
      </c>
      <c r="N49" s="48">
        <f>SUM(L49:M49)</f>
        <v>25</v>
      </c>
      <c r="O49" s="49">
        <v>20</v>
      </c>
      <c r="P49" s="48">
        <f>SUM(N49:O49)</f>
        <v>45</v>
      </c>
      <c r="Q49" s="49">
        <v>40</v>
      </c>
      <c r="R49" s="48">
        <f>SUM(P49:Q49)</f>
        <v>85</v>
      </c>
      <c r="S49" s="49">
        <v>25</v>
      </c>
      <c r="T49" s="48">
        <v>110</v>
      </c>
      <c r="U49" s="49">
        <v>35</v>
      </c>
      <c r="V49" s="48">
        <v>145</v>
      </c>
      <c r="W49" s="49">
        <v>0</v>
      </c>
      <c r="X49" s="48">
        <v>145</v>
      </c>
      <c r="Y49" s="48">
        <v>0</v>
      </c>
      <c r="Z49" s="47">
        <f>SUM(X49:Y49)</f>
        <v>145</v>
      </c>
      <c r="AA49" s="48">
        <v>0</v>
      </c>
      <c r="AB49" s="47">
        <f>SUM(Z49:AA49)</f>
        <v>145</v>
      </c>
      <c r="AC49" s="48">
        <v>0</v>
      </c>
      <c r="AD49" s="47">
        <f>SUM(AB49:AC49)</f>
        <v>145</v>
      </c>
    </row>
    <row r="50" spans="1:30" x14ac:dyDescent="0.2">
      <c r="A50" s="10">
        <v>56</v>
      </c>
      <c r="B50" s="55" t="s">
        <v>11</v>
      </c>
      <c r="C50" s="46" t="s">
        <v>10</v>
      </c>
      <c r="D50" s="37">
        <v>91</v>
      </c>
      <c r="E50" s="38" t="s">
        <v>7</v>
      </c>
      <c r="F50" s="47">
        <v>0</v>
      </c>
      <c r="G50" s="56">
        <v>0</v>
      </c>
      <c r="H50" s="47">
        <v>0</v>
      </c>
      <c r="I50" s="47">
        <v>55</v>
      </c>
      <c r="J50" s="48">
        <f>SUM(H50:I50)</f>
        <v>55</v>
      </c>
      <c r="K50" s="47">
        <v>70</v>
      </c>
      <c r="L50" s="48">
        <f>SUM(J50:K50)</f>
        <v>125</v>
      </c>
      <c r="M50" s="47">
        <v>75</v>
      </c>
      <c r="N50" s="48">
        <f>SUM(L50:M50)</f>
        <v>200</v>
      </c>
      <c r="O50" s="49">
        <v>85</v>
      </c>
      <c r="P50" s="48">
        <f>SUM(N50:O50)</f>
        <v>285</v>
      </c>
      <c r="Q50" s="49">
        <v>80</v>
      </c>
      <c r="R50" s="48">
        <f>SUM(P50:Q50)</f>
        <v>365</v>
      </c>
      <c r="S50" s="49">
        <v>100</v>
      </c>
      <c r="T50" s="48">
        <v>465</v>
      </c>
      <c r="U50" s="49">
        <v>90</v>
      </c>
      <c r="V50" s="48">
        <v>555</v>
      </c>
      <c r="W50" s="49">
        <v>85</v>
      </c>
      <c r="X50" s="48">
        <v>640</v>
      </c>
      <c r="Y50" s="48">
        <v>100</v>
      </c>
      <c r="Z50" s="47">
        <f>SUM(X50:Y50)</f>
        <v>740</v>
      </c>
      <c r="AA50" s="48">
        <v>0</v>
      </c>
      <c r="AB50" s="47">
        <f>SUM(Z50:AA50)</f>
        <v>740</v>
      </c>
      <c r="AC50" s="48">
        <v>0</v>
      </c>
      <c r="AD50" s="47">
        <f>SUM(AB50:AC50)</f>
        <v>740</v>
      </c>
    </row>
    <row r="51" spans="1:30" x14ac:dyDescent="0.2">
      <c r="A51" s="10">
        <v>327</v>
      </c>
      <c r="B51" s="45" t="s">
        <v>423</v>
      </c>
      <c r="C51" s="60" t="s">
        <v>424</v>
      </c>
      <c r="D51" s="37">
        <v>96</v>
      </c>
      <c r="E51" s="38" t="s">
        <v>7</v>
      </c>
      <c r="F51" s="47"/>
      <c r="G51" s="56"/>
      <c r="H51" s="47"/>
      <c r="I51" s="49"/>
      <c r="J51" s="48"/>
      <c r="K51" s="49"/>
      <c r="L51" s="48"/>
      <c r="M51" s="49"/>
      <c r="N51" s="48"/>
      <c r="O51" s="49"/>
      <c r="P51" s="48"/>
      <c r="Q51" s="49"/>
      <c r="R51" s="48"/>
      <c r="S51" s="49"/>
      <c r="T51" s="48"/>
      <c r="U51" s="49"/>
      <c r="V51" s="48">
        <v>0</v>
      </c>
      <c r="W51" s="49">
        <v>0</v>
      </c>
      <c r="X51" s="48">
        <v>0</v>
      </c>
      <c r="Y51" s="48">
        <v>85</v>
      </c>
      <c r="Z51" s="47">
        <f>SUM(X51:Y51)</f>
        <v>85</v>
      </c>
      <c r="AA51" s="48">
        <v>95</v>
      </c>
      <c r="AB51" s="47">
        <f>SUM(Z51:AA51)</f>
        <v>180</v>
      </c>
      <c r="AC51" s="48">
        <f>VLOOKUP(A:A,'Rangliste ab 9.Rang'!A:R,18,FALSE)</f>
        <v>95</v>
      </c>
      <c r="AD51" s="47">
        <f>SUM(AB51:AC51)</f>
        <v>275</v>
      </c>
    </row>
    <row r="52" spans="1:30" x14ac:dyDescent="0.2">
      <c r="B52" s="50"/>
      <c r="C52" s="44"/>
      <c r="D52" s="41"/>
      <c r="E52" s="42"/>
      <c r="F52" s="51"/>
      <c r="G52" s="53"/>
      <c r="H52" s="53"/>
      <c r="I52" s="54"/>
      <c r="J52" s="52"/>
      <c r="K52" s="54"/>
      <c r="L52" s="52"/>
      <c r="M52" s="54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</row>
    <row r="53" spans="1:30" ht="15.75" x14ac:dyDescent="0.25">
      <c r="B53" s="9" t="s">
        <v>225</v>
      </c>
      <c r="C53" s="31"/>
      <c r="D53" s="32"/>
      <c r="E53" s="33"/>
      <c r="F53" s="51"/>
      <c r="G53" s="53"/>
      <c r="H53" s="53"/>
      <c r="I53" s="58"/>
      <c r="J53" s="57"/>
      <c r="K53" s="58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2"/>
      <c r="AC53" s="52"/>
      <c r="AD53" s="52"/>
    </row>
    <row r="54" spans="1:30" x14ac:dyDescent="0.2">
      <c r="A54" s="10">
        <v>64</v>
      </c>
      <c r="B54" s="45" t="s">
        <v>87</v>
      </c>
      <c r="C54" s="46" t="s">
        <v>88</v>
      </c>
      <c r="D54" s="37">
        <v>47</v>
      </c>
      <c r="E54" s="38" t="s">
        <v>12</v>
      </c>
      <c r="F54" s="47">
        <v>1160</v>
      </c>
      <c r="G54" s="47">
        <v>35</v>
      </c>
      <c r="H54" s="47">
        <f>SUM(F54:G54)</f>
        <v>1195</v>
      </c>
      <c r="I54" s="49">
        <v>60</v>
      </c>
      <c r="J54" s="48">
        <f>SUM(H54:I54)</f>
        <v>1255</v>
      </c>
      <c r="K54" s="49">
        <v>75</v>
      </c>
      <c r="L54" s="48">
        <f>SUM(J54:K54)</f>
        <v>1330</v>
      </c>
      <c r="M54" s="49">
        <v>55</v>
      </c>
      <c r="N54" s="48">
        <f>SUM(L54:M54)</f>
        <v>1385</v>
      </c>
      <c r="O54" s="49">
        <v>45</v>
      </c>
      <c r="P54" s="48">
        <f>SUM(N54:O54)</f>
        <v>1430</v>
      </c>
      <c r="Q54" s="49">
        <v>35</v>
      </c>
      <c r="R54" s="48">
        <f>SUM(P54:Q54)</f>
        <v>1465</v>
      </c>
      <c r="S54" s="49">
        <v>30</v>
      </c>
      <c r="T54" s="48">
        <v>1495</v>
      </c>
      <c r="U54" s="49">
        <v>15</v>
      </c>
      <c r="V54" s="48">
        <v>1510</v>
      </c>
      <c r="W54" s="49">
        <v>0</v>
      </c>
      <c r="X54" s="48">
        <v>1510</v>
      </c>
      <c r="Y54" s="48">
        <v>0</v>
      </c>
      <c r="Z54" s="47">
        <f>SUM(X54:Y54)</f>
        <v>1510</v>
      </c>
      <c r="AA54" s="48">
        <v>0</v>
      </c>
      <c r="AB54" s="47">
        <f>SUM(Z54:AA54)</f>
        <v>1510</v>
      </c>
      <c r="AC54" s="48">
        <v>0</v>
      </c>
      <c r="AD54" s="47">
        <f>SUM(AB54:AC54)</f>
        <v>1510</v>
      </c>
    </row>
    <row r="55" spans="1:30" x14ac:dyDescent="0.2">
      <c r="A55" s="10">
        <v>343</v>
      </c>
      <c r="B55" s="55" t="s">
        <v>455</v>
      </c>
      <c r="C55" s="60" t="s">
        <v>456</v>
      </c>
      <c r="D55" s="37">
        <v>99</v>
      </c>
      <c r="E55" s="38" t="s">
        <v>7</v>
      </c>
      <c r="F55" s="47"/>
      <c r="G55" s="47"/>
      <c r="H55" s="47"/>
      <c r="I55" s="49"/>
      <c r="J55" s="48"/>
      <c r="K55" s="49"/>
      <c r="L55" s="48"/>
      <c r="M55" s="49"/>
      <c r="N55" s="48"/>
      <c r="O55" s="49"/>
      <c r="P55" s="48"/>
      <c r="Q55" s="49"/>
      <c r="R55" s="48"/>
      <c r="S55" s="49"/>
      <c r="T55" s="48"/>
      <c r="U55" s="49"/>
      <c r="V55" s="48"/>
      <c r="W55" s="49"/>
      <c r="X55" s="48"/>
      <c r="Y55" s="48"/>
      <c r="Z55" s="47"/>
      <c r="AA55" s="48">
        <v>40</v>
      </c>
      <c r="AB55" s="47">
        <f>SUM(Z55:AA55)</f>
        <v>40</v>
      </c>
      <c r="AC55" s="48">
        <f>VLOOKUP(A:A,'Rangliste ab 9.Rang'!A:R,18,FALSE)</f>
        <v>35</v>
      </c>
      <c r="AD55" s="47">
        <f>SUM(AB55:AC55)</f>
        <v>75</v>
      </c>
    </row>
    <row r="56" spans="1:30" x14ac:dyDescent="0.2">
      <c r="A56" s="10">
        <v>318</v>
      </c>
      <c r="B56" s="55" t="s">
        <v>406</v>
      </c>
      <c r="C56" s="60" t="s">
        <v>405</v>
      </c>
      <c r="D56" s="37">
        <v>94</v>
      </c>
      <c r="E56" s="38" t="s">
        <v>12</v>
      </c>
      <c r="F56" s="47"/>
      <c r="G56" s="47"/>
      <c r="H56" s="47"/>
      <c r="I56" s="49"/>
      <c r="J56" s="48"/>
      <c r="K56" s="49"/>
      <c r="L56" s="48"/>
      <c r="M56" s="49"/>
      <c r="N56" s="48"/>
      <c r="O56" s="49"/>
      <c r="P56" s="48"/>
      <c r="Q56" s="49"/>
      <c r="R56" s="48"/>
      <c r="S56" s="49"/>
      <c r="T56" s="48">
        <v>0</v>
      </c>
      <c r="U56" s="49">
        <v>75</v>
      </c>
      <c r="V56" s="48">
        <v>75</v>
      </c>
      <c r="W56" s="49">
        <v>70</v>
      </c>
      <c r="X56" s="48">
        <v>145</v>
      </c>
      <c r="Y56" s="48">
        <v>0</v>
      </c>
      <c r="Z56" s="47">
        <f>SUM(X56:Y56)</f>
        <v>145</v>
      </c>
      <c r="AA56" s="48">
        <v>0</v>
      </c>
      <c r="AB56" s="47">
        <f>SUM(Z56:AA56)</f>
        <v>145</v>
      </c>
      <c r="AC56" s="48">
        <v>0</v>
      </c>
      <c r="AD56" s="47">
        <f>SUM(AB56:AC56)</f>
        <v>145</v>
      </c>
    </row>
    <row r="57" spans="1:30" x14ac:dyDescent="0.2">
      <c r="A57" s="10">
        <v>304</v>
      </c>
      <c r="B57" s="55" t="s">
        <v>381</v>
      </c>
      <c r="C57" s="60" t="s">
        <v>458</v>
      </c>
      <c r="D57" s="37">
        <v>92</v>
      </c>
      <c r="E57" s="38" t="s">
        <v>12</v>
      </c>
      <c r="F57" s="47"/>
      <c r="G57" s="47"/>
      <c r="H57" s="47"/>
      <c r="I57" s="49"/>
      <c r="J57" s="48"/>
      <c r="K57" s="49"/>
      <c r="L57" s="48"/>
      <c r="M57" s="49"/>
      <c r="N57" s="48"/>
      <c r="O57" s="49"/>
      <c r="P57" s="48"/>
      <c r="Q57" s="49">
        <v>95</v>
      </c>
      <c r="R57" s="48">
        <f>SUM(P57:Q57)</f>
        <v>95</v>
      </c>
      <c r="S57" s="49">
        <v>0</v>
      </c>
      <c r="T57" s="48">
        <v>95</v>
      </c>
      <c r="U57" s="49">
        <v>100</v>
      </c>
      <c r="V57" s="48">
        <v>195</v>
      </c>
      <c r="W57" s="49">
        <v>100</v>
      </c>
      <c r="X57" s="48">
        <v>295</v>
      </c>
      <c r="Y57" s="48">
        <v>100</v>
      </c>
      <c r="Z57" s="47">
        <f>SUM(X57:Y57)</f>
        <v>395</v>
      </c>
      <c r="AA57" s="48">
        <v>100</v>
      </c>
      <c r="AB57" s="47">
        <f>SUM(Z57:AA57)</f>
        <v>495</v>
      </c>
      <c r="AC57" s="48">
        <v>0</v>
      </c>
      <c r="AD57" s="47">
        <f>SUM(AB57:AC57)</f>
        <v>495</v>
      </c>
    </row>
    <row r="58" spans="1:30" x14ac:dyDescent="0.2">
      <c r="A58" s="10">
        <v>341</v>
      </c>
      <c r="B58" s="55" t="s">
        <v>449</v>
      </c>
      <c r="C58" s="60" t="s">
        <v>227</v>
      </c>
      <c r="D58" s="37">
        <v>96</v>
      </c>
      <c r="E58" s="38" t="s">
        <v>7</v>
      </c>
      <c r="F58" s="47"/>
      <c r="G58" s="47"/>
      <c r="H58" s="47"/>
      <c r="I58" s="49"/>
      <c r="J58" s="48"/>
      <c r="K58" s="49"/>
      <c r="L58" s="48"/>
      <c r="M58" s="49"/>
      <c r="N58" s="48"/>
      <c r="O58" s="49"/>
      <c r="P58" s="48"/>
      <c r="Q58" s="49"/>
      <c r="R58" s="48"/>
      <c r="S58" s="49"/>
      <c r="T58" s="48"/>
      <c r="U58" s="49"/>
      <c r="V58" s="48"/>
      <c r="W58" s="49"/>
      <c r="X58" s="48"/>
      <c r="Y58" s="48">
        <v>65</v>
      </c>
      <c r="Z58" s="47">
        <f>SUM(X58:Y58)</f>
        <v>65</v>
      </c>
      <c r="AA58" s="48">
        <v>45</v>
      </c>
      <c r="AB58" s="47">
        <f>SUM(Z58:AA58)</f>
        <v>110</v>
      </c>
      <c r="AC58" s="48">
        <f>VLOOKUP(A:A,'Rangliste ab 9.Rang'!A:R,18,FALSE)</f>
        <v>50</v>
      </c>
      <c r="AD58" s="47">
        <f>SUM(AB58:AC58)</f>
        <v>160</v>
      </c>
    </row>
    <row r="59" spans="1:30" x14ac:dyDescent="0.2">
      <c r="B59" s="50"/>
      <c r="C59" s="44"/>
      <c r="D59" s="41"/>
      <c r="E59" s="42"/>
      <c r="F59" s="53"/>
      <c r="G59" s="51"/>
      <c r="H59" s="53"/>
      <c r="I59" s="54"/>
      <c r="J59" s="52"/>
      <c r="K59" s="54"/>
      <c r="L59" s="52"/>
      <c r="M59" s="54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</row>
    <row r="60" spans="1:30" ht="15.75" x14ac:dyDescent="0.25">
      <c r="B60" s="9" t="s">
        <v>230</v>
      </c>
      <c r="C60" s="31"/>
      <c r="D60" s="32"/>
      <c r="E60" s="33"/>
      <c r="F60" s="53"/>
      <c r="G60" s="51"/>
      <c r="H60" s="53"/>
      <c r="I60" s="54"/>
      <c r="J60" s="52"/>
      <c r="K60" s="54"/>
      <c r="L60" s="52"/>
      <c r="M60" s="54"/>
      <c r="N60" s="52"/>
      <c r="O60" s="52"/>
      <c r="P60" s="52"/>
      <c r="Q60" s="57"/>
      <c r="R60" s="52"/>
      <c r="S60" s="57"/>
      <c r="T60" s="52"/>
      <c r="U60" s="57"/>
      <c r="V60" s="52"/>
      <c r="W60" s="57"/>
      <c r="X60" s="52"/>
      <c r="Y60" s="57"/>
      <c r="Z60" s="57"/>
      <c r="AA60" s="57"/>
      <c r="AB60" s="52"/>
      <c r="AC60" s="52"/>
      <c r="AD60" s="52"/>
    </row>
    <row r="61" spans="1:30" x14ac:dyDescent="0.2">
      <c r="A61" s="10">
        <v>335</v>
      </c>
      <c r="B61" s="55" t="s">
        <v>439</v>
      </c>
      <c r="C61" s="60" t="s">
        <v>28</v>
      </c>
      <c r="D61" s="37">
        <v>98</v>
      </c>
      <c r="E61" s="38" t="s">
        <v>12</v>
      </c>
      <c r="F61" s="47"/>
      <c r="G61" s="47"/>
      <c r="H61" s="47"/>
      <c r="I61" s="49"/>
      <c r="J61" s="48"/>
      <c r="K61" s="49"/>
      <c r="L61" s="48"/>
      <c r="M61" s="49"/>
      <c r="N61" s="48"/>
      <c r="O61" s="49"/>
      <c r="P61" s="48"/>
      <c r="Q61" s="49"/>
      <c r="R61" s="48"/>
      <c r="S61" s="49"/>
      <c r="T61" s="48"/>
      <c r="U61" s="49"/>
      <c r="V61" s="48"/>
      <c r="W61" s="49"/>
      <c r="X61" s="48"/>
      <c r="Y61" s="48">
        <v>0</v>
      </c>
      <c r="Z61" s="47">
        <f t="shared" ref="Z61:Z69" si="9">SUM(X61:Y61)</f>
        <v>0</v>
      </c>
      <c r="AA61" s="48">
        <v>0</v>
      </c>
      <c r="AB61" s="47">
        <f t="shared" ref="AB61:AB69" si="10">SUM(Z61:AA61)</f>
        <v>0</v>
      </c>
      <c r="AC61" s="48">
        <v>0</v>
      </c>
      <c r="AD61" s="47">
        <f t="shared" ref="AD61:AD69" si="11">SUM(AB61:AC61)</f>
        <v>0</v>
      </c>
    </row>
    <row r="62" spans="1:30" x14ac:dyDescent="0.2">
      <c r="A62" s="10">
        <v>325</v>
      </c>
      <c r="B62" s="45" t="s">
        <v>421</v>
      </c>
      <c r="C62" s="46" t="s">
        <v>53</v>
      </c>
      <c r="D62" s="37">
        <v>69</v>
      </c>
      <c r="E62" s="38" t="s">
        <v>44</v>
      </c>
      <c r="F62" s="47"/>
      <c r="G62" s="47"/>
      <c r="H62" s="47"/>
      <c r="I62" s="49"/>
      <c r="J62" s="48"/>
      <c r="K62" s="49"/>
      <c r="L62" s="48"/>
      <c r="M62" s="49"/>
      <c r="N62" s="48"/>
      <c r="O62" s="49"/>
      <c r="P62" s="48"/>
      <c r="Q62" s="49"/>
      <c r="R62" s="48"/>
      <c r="S62" s="49"/>
      <c r="T62" s="48"/>
      <c r="U62" s="49"/>
      <c r="V62" s="48">
        <v>0</v>
      </c>
      <c r="W62" s="49">
        <v>70</v>
      </c>
      <c r="X62" s="48">
        <v>70</v>
      </c>
      <c r="Y62" s="48">
        <v>75</v>
      </c>
      <c r="Z62" s="47">
        <f t="shared" si="9"/>
        <v>145</v>
      </c>
      <c r="AA62" s="48">
        <v>90</v>
      </c>
      <c r="AB62" s="47">
        <f t="shared" si="10"/>
        <v>235</v>
      </c>
      <c r="AC62" s="48">
        <f>VLOOKUP(A:A,'Rangliste ab 9.Rang'!A:R,18,FALSE)</f>
        <v>85</v>
      </c>
      <c r="AD62" s="47">
        <f t="shared" si="11"/>
        <v>320</v>
      </c>
    </row>
    <row r="63" spans="1:30" x14ac:dyDescent="0.2">
      <c r="A63" s="10">
        <v>283</v>
      </c>
      <c r="B63" s="45" t="s">
        <v>346</v>
      </c>
      <c r="C63" s="46" t="s">
        <v>347</v>
      </c>
      <c r="D63" s="37">
        <v>94</v>
      </c>
      <c r="E63" s="38" t="s">
        <v>12</v>
      </c>
      <c r="F63" s="47"/>
      <c r="G63" s="47"/>
      <c r="H63" s="47"/>
      <c r="I63" s="49"/>
      <c r="J63" s="48"/>
      <c r="K63" s="49"/>
      <c r="L63" s="48"/>
      <c r="M63" s="49"/>
      <c r="N63" s="48">
        <v>0</v>
      </c>
      <c r="O63" s="49">
        <v>40</v>
      </c>
      <c r="P63" s="48">
        <f t="shared" ref="P63:P69" si="12">SUM(N63:O63)</f>
        <v>40</v>
      </c>
      <c r="Q63" s="49">
        <v>60</v>
      </c>
      <c r="R63" s="48">
        <f t="shared" ref="R63:R69" si="13">SUM(P63:Q63)</f>
        <v>100</v>
      </c>
      <c r="S63" s="49">
        <v>70</v>
      </c>
      <c r="T63" s="48">
        <v>170</v>
      </c>
      <c r="U63" s="49">
        <v>95</v>
      </c>
      <c r="V63" s="48">
        <v>265</v>
      </c>
      <c r="W63" s="49">
        <v>0</v>
      </c>
      <c r="X63" s="48">
        <v>265</v>
      </c>
      <c r="Y63" s="48">
        <v>0</v>
      </c>
      <c r="Z63" s="47">
        <f t="shared" si="9"/>
        <v>265</v>
      </c>
      <c r="AA63" s="48">
        <v>0</v>
      </c>
      <c r="AB63" s="47">
        <f t="shared" si="10"/>
        <v>265</v>
      </c>
      <c r="AC63" s="48">
        <v>0</v>
      </c>
      <c r="AD63" s="47">
        <f t="shared" si="11"/>
        <v>265</v>
      </c>
    </row>
    <row r="64" spans="1:30" x14ac:dyDescent="0.2">
      <c r="A64" s="10">
        <v>76</v>
      </c>
      <c r="B64" s="45" t="s">
        <v>89</v>
      </c>
      <c r="C64" s="46" t="s">
        <v>90</v>
      </c>
      <c r="D64" s="37">
        <v>86</v>
      </c>
      <c r="E64" s="38" t="s">
        <v>12</v>
      </c>
      <c r="F64" s="47"/>
      <c r="G64" s="47"/>
      <c r="H64" s="47">
        <v>0</v>
      </c>
      <c r="I64" s="49">
        <v>75</v>
      </c>
      <c r="J64" s="48">
        <v>75</v>
      </c>
      <c r="K64" s="49">
        <v>85</v>
      </c>
      <c r="L64" s="48">
        <f>SUM(J64:K64)</f>
        <v>160</v>
      </c>
      <c r="M64" s="49">
        <v>80</v>
      </c>
      <c r="N64" s="48">
        <f>SUM(L64:M64)</f>
        <v>240</v>
      </c>
      <c r="O64" s="49">
        <v>85</v>
      </c>
      <c r="P64" s="48">
        <f t="shared" si="12"/>
        <v>325</v>
      </c>
      <c r="Q64" s="49">
        <v>0</v>
      </c>
      <c r="R64" s="48">
        <f t="shared" si="13"/>
        <v>325</v>
      </c>
      <c r="S64" s="49">
        <v>0</v>
      </c>
      <c r="T64" s="48">
        <v>325</v>
      </c>
      <c r="U64" s="49">
        <v>0</v>
      </c>
      <c r="V64" s="48">
        <v>325</v>
      </c>
      <c r="W64" s="49">
        <v>90</v>
      </c>
      <c r="X64" s="48">
        <v>415</v>
      </c>
      <c r="Y64" s="48">
        <v>95</v>
      </c>
      <c r="Z64" s="47">
        <f t="shared" si="9"/>
        <v>510</v>
      </c>
      <c r="AA64" s="48">
        <v>0</v>
      </c>
      <c r="AB64" s="47">
        <f t="shared" si="10"/>
        <v>510</v>
      </c>
      <c r="AC64" s="48">
        <v>0</v>
      </c>
      <c r="AD64" s="47">
        <f t="shared" si="11"/>
        <v>510</v>
      </c>
    </row>
    <row r="65" spans="1:30" x14ac:dyDescent="0.2">
      <c r="A65" s="10">
        <v>77</v>
      </c>
      <c r="B65" s="45" t="s">
        <v>233</v>
      </c>
      <c r="C65" s="46" t="s">
        <v>14</v>
      </c>
      <c r="D65" s="37">
        <v>72</v>
      </c>
      <c r="E65" s="38" t="s">
        <v>12</v>
      </c>
      <c r="F65" s="47">
        <v>990</v>
      </c>
      <c r="G65" s="47">
        <v>95</v>
      </c>
      <c r="H65" s="47">
        <f>SUM(F65:G65)</f>
        <v>1085</v>
      </c>
      <c r="I65" s="49">
        <v>100</v>
      </c>
      <c r="J65" s="48">
        <f>SUM(H65:I65)</f>
        <v>1185</v>
      </c>
      <c r="K65" s="49">
        <v>85</v>
      </c>
      <c r="L65" s="48">
        <f>SUM(J65:K65)</f>
        <v>1270</v>
      </c>
      <c r="M65" s="49">
        <v>90</v>
      </c>
      <c r="N65" s="48">
        <f>SUM(L65:M65)</f>
        <v>1360</v>
      </c>
      <c r="O65" s="49">
        <v>0</v>
      </c>
      <c r="P65" s="48">
        <f t="shared" si="12"/>
        <v>1360</v>
      </c>
      <c r="Q65" s="49">
        <v>0</v>
      </c>
      <c r="R65" s="48">
        <f t="shared" si="13"/>
        <v>1360</v>
      </c>
      <c r="S65" s="49">
        <v>0</v>
      </c>
      <c r="T65" s="48">
        <v>1360</v>
      </c>
      <c r="U65" s="49">
        <v>0</v>
      </c>
      <c r="V65" s="48">
        <v>1360</v>
      </c>
      <c r="W65" s="49">
        <v>0</v>
      </c>
      <c r="X65" s="48">
        <v>1360</v>
      </c>
      <c r="Y65" s="48">
        <v>0</v>
      </c>
      <c r="Z65" s="47">
        <f t="shared" si="9"/>
        <v>1360</v>
      </c>
      <c r="AA65" s="48">
        <v>80</v>
      </c>
      <c r="AB65" s="47">
        <f t="shared" si="10"/>
        <v>1440</v>
      </c>
      <c r="AC65" s="48">
        <f>VLOOKUP(A:A,'Rangliste ab 9.Rang'!A:R,18,FALSE)</f>
        <v>80</v>
      </c>
      <c r="AD65" s="47">
        <f t="shared" si="11"/>
        <v>1520</v>
      </c>
    </row>
    <row r="66" spans="1:30" x14ac:dyDescent="0.2">
      <c r="A66" s="10">
        <v>85</v>
      </c>
      <c r="B66" s="45" t="s">
        <v>235</v>
      </c>
      <c r="C66" s="46" t="s">
        <v>418</v>
      </c>
      <c r="D66" s="37">
        <v>66</v>
      </c>
      <c r="E66" s="38" t="s">
        <v>31</v>
      </c>
      <c r="F66" s="47">
        <v>465</v>
      </c>
      <c r="G66" s="47">
        <v>70</v>
      </c>
      <c r="H66" s="47">
        <f>SUM(F66:G66)</f>
        <v>535</v>
      </c>
      <c r="I66" s="49">
        <v>50</v>
      </c>
      <c r="J66" s="48">
        <f>SUM(H66:I66)</f>
        <v>585</v>
      </c>
      <c r="K66" s="49"/>
      <c r="L66" s="48">
        <f>SUM(J66:K66)</f>
        <v>585</v>
      </c>
      <c r="M66" s="49"/>
      <c r="N66" s="48">
        <f>SUM(L66:M66)</f>
        <v>585</v>
      </c>
      <c r="O66" s="49">
        <v>0</v>
      </c>
      <c r="P66" s="48">
        <f t="shared" si="12"/>
        <v>585</v>
      </c>
      <c r="Q66" s="49">
        <v>0</v>
      </c>
      <c r="R66" s="48">
        <f t="shared" si="13"/>
        <v>585</v>
      </c>
      <c r="S66" s="49">
        <v>0</v>
      </c>
      <c r="T66" s="48">
        <v>585</v>
      </c>
      <c r="U66" s="49">
        <v>55</v>
      </c>
      <c r="V66" s="48">
        <v>640</v>
      </c>
      <c r="W66" s="49">
        <v>70</v>
      </c>
      <c r="X66" s="48">
        <v>710</v>
      </c>
      <c r="Y66" s="48">
        <v>0</v>
      </c>
      <c r="Z66" s="47">
        <f t="shared" si="9"/>
        <v>710</v>
      </c>
      <c r="AA66" s="48">
        <v>0</v>
      </c>
      <c r="AB66" s="47">
        <f t="shared" si="10"/>
        <v>710</v>
      </c>
      <c r="AC66" s="48">
        <v>0</v>
      </c>
      <c r="AD66" s="47">
        <f t="shared" si="11"/>
        <v>710</v>
      </c>
    </row>
    <row r="67" spans="1:30" x14ac:dyDescent="0.2">
      <c r="A67" s="10">
        <v>86</v>
      </c>
      <c r="B67" s="45" t="s">
        <v>78</v>
      </c>
      <c r="C67" s="46" t="s">
        <v>21</v>
      </c>
      <c r="D67" s="37">
        <v>92</v>
      </c>
      <c r="E67" s="38" t="s">
        <v>12</v>
      </c>
      <c r="F67" s="47"/>
      <c r="G67" s="47"/>
      <c r="H67" s="47"/>
      <c r="I67" s="49"/>
      <c r="J67" s="48"/>
      <c r="K67" s="49">
        <v>55</v>
      </c>
      <c r="L67" s="48">
        <f>SUM(J67:K67)</f>
        <v>55</v>
      </c>
      <c r="M67" s="49">
        <v>95</v>
      </c>
      <c r="N67" s="48">
        <f>SUM(L67:M67)</f>
        <v>150</v>
      </c>
      <c r="O67" s="49">
        <v>85</v>
      </c>
      <c r="P67" s="48">
        <f t="shared" si="12"/>
        <v>235</v>
      </c>
      <c r="Q67" s="49">
        <v>85</v>
      </c>
      <c r="R67" s="48">
        <f t="shared" si="13"/>
        <v>320</v>
      </c>
      <c r="S67" s="49">
        <v>80</v>
      </c>
      <c r="T67" s="48">
        <v>400</v>
      </c>
      <c r="U67" s="49">
        <v>85</v>
      </c>
      <c r="V67" s="48">
        <v>485</v>
      </c>
      <c r="W67" s="49">
        <v>95</v>
      </c>
      <c r="X67" s="48">
        <v>580</v>
      </c>
      <c r="Y67" s="48">
        <v>90</v>
      </c>
      <c r="Z67" s="47">
        <f t="shared" si="9"/>
        <v>670</v>
      </c>
      <c r="AA67" s="48">
        <v>90</v>
      </c>
      <c r="AB67" s="47">
        <f t="shared" si="10"/>
        <v>760</v>
      </c>
      <c r="AC67" s="48">
        <f>VLOOKUP(A:A,'Rangliste ab 9.Rang'!A:R,18,FALSE)</f>
        <v>65</v>
      </c>
      <c r="AD67" s="47">
        <f t="shared" si="11"/>
        <v>825</v>
      </c>
    </row>
    <row r="68" spans="1:30" x14ac:dyDescent="0.2">
      <c r="A68" s="10">
        <v>284</v>
      </c>
      <c r="B68" s="45" t="s">
        <v>348</v>
      </c>
      <c r="C68" s="46" t="s">
        <v>21</v>
      </c>
      <c r="D68" s="37">
        <v>94</v>
      </c>
      <c r="E68" s="38" t="s">
        <v>12</v>
      </c>
      <c r="F68" s="47"/>
      <c r="G68" s="47"/>
      <c r="H68" s="47"/>
      <c r="I68" s="49"/>
      <c r="J68" s="48"/>
      <c r="K68" s="49"/>
      <c r="L68" s="48"/>
      <c r="M68" s="49"/>
      <c r="N68" s="48">
        <v>0</v>
      </c>
      <c r="O68" s="49">
        <v>85</v>
      </c>
      <c r="P68" s="48">
        <f t="shared" si="12"/>
        <v>85</v>
      </c>
      <c r="Q68" s="49">
        <v>80</v>
      </c>
      <c r="R68" s="48">
        <f t="shared" si="13"/>
        <v>165</v>
      </c>
      <c r="S68" s="49">
        <v>95</v>
      </c>
      <c r="T68" s="48">
        <v>260</v>
      </c>
      <c r="U68" s="49">
        <v>90</v>
      </c>
      <c r="V68" s="48">
        <v>350</v>
      </c>
      <c r="W68" s="49">
        <v>0</v>
      </c>
      <c r="X68" s="48">
        <v>350</v>
      </c>
      <c r="Y68" s="48">
        <v>0</v>
      </c>
      <c r="Z68" s="47">
        <f t="shared" si="9"/>
        <v>350</v>
      </c>
      <c r="AA68" s="48">
        <v>85</v>
      </c>
      <c r="AB68" s="47">
        <f t="shared" si="10"/>
        <v>435</v>
      </c>
      <c r="AC68" s="48">
        <v>0</v>
      </c>
      <c r="AD68" s="47">
        <f t="shared" si="11"/>
        <v>435</v>
      </c>
    </row>
    <row r="69" spans="1:30" x14ac:dyDescent="0.2">
      <c r="A69" s="10">
        <v>87</v>
      </c>
      <c r="B69" s="45" t="s">
        <v>20</v>
      </c>
      <c r="C69" s="46" t="s">
        <v>21</v>
      </c>
      <c r="D69" s="37">
        <v>61</v>
      </c>
      <c r="E69" s="38" t="s">
        <v>12</v>
      </c>
      <c r="F69" s="47">
        <v>1975</v>
      </c>
      <c r="G69" s="47">
        <v>85</v>
      </c>
      <c r="H69" s="47">
        <f>SUM(F69:G69)</f>
        <v>2060</v>
      </c>
      <c r="I69" s="49">
        <v>85</v>
      </c>
      <c r="J69" s="48">
        <f>SUM(H69:I69)</f>
        <v>2145</v>
      </c>
      <c r="K69" s="49">
        <v>75</v>
      </c>
      <c r="L69" s="48">
        <f>SUM(J69:K69)</f>
        <v>2220</v>
      </c>
      <c r="M69" s="49">
        <v>75</v>
      </c>
      <c r="N69" s="48">
        <f>SUM(L69:M69)</f>
        <v>2295</v>
      </c>
      <c r="O69" s="49">
        <v>90</v>
      </c>
      <c r="P69" s="48">
        <f t="shared" si="12"/>
        <v>2385</v>
      </c>
      <c r="Q69" s="49">
        <v>95</v>
      </c>
      <c r="R69" s="48">
        <f t="shared" si="13"/>
        <v>2480</v>
      </c>
      <c r="S69" s="49">
        <v>85</v>
      </c>
      <c r="T69" s="48">
        <v>2565</v>
      </c>
      <c r="U69" s="49">
        <v>0</v>
      </c>
      <c r="V69" s="48">
        <v>2565</v>
      </c>
      <c r="W69" s="49">
        <v>75</v>
      </c>
      <c r="X69" s="48">
        <v>2640</v>
      </c>
      <c r="Y69" s="48">
        <v>75</v>
      </c>
      <c r="Z69" s="47">
        <f t="shared" si="9"/>
        <v>2715</v>
      </c>
      <c r="AA69" s="48">
        <v>85</v>
      </c>
      <c r="AB69" s="47">
        <f t="shared" si="10"/>
        <v>2800</v>
      </c>
      <c r="AC69" s="48">
        <f>VLOOKUP(A:A,'Rangliste ab 9.Rang'!A:R,18,FALSE)</f>
        <v>90</v>
      </c>
      <c r="AD69" s="47">
        <f t="shared" si="11"/>
        <v>2890</v>
      </c>
    </row>
    <row r="70" spans="1:30" x14ac:dyDescent="0.2">
      <c r="B70" s="50"/>
      <c r="C70" s="44"/>
      <c r="D70" s="41"/>
      <c r="E70" s="42"/>
      <c r="F70" s="53"/>
      <c r="G70" s="51"/>
      <c r="H70" s="53"/>
      <c r="I70" s="54"/>
      <c r="J70" s="52"/>
      <c r="K70" s="54"/>
      <c r="L70" s="52"/>
      <c r="M70" s="54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</row>
    <row r="71" spans="1:30" ht="15.75" x14ac:dyDescent="0.25">
      <c r="B71" s="9" t="s">
        <v>236</v>
      </c>
      <c r="C71" s="31"/>
      <c r="D71" s="32"/>
      <c r="E71" s="33"/>
      <c r="F71" s="53"/>
      <c r="G71" s="51"/>
      <c r="H71" s="53"/>
      <c r="I71" s="54"/>
      <c r="J71" s="52"/>
      <c r="K71" s="54"/>
      <c r="L71" s="52"/>
      <c r="M71" s="54"/>
      <c r="N71" s="52"/>
      <c r="O71" s="52"/>
      <c r="P71" s="52"/>
      <c r="Q71" s="57"/>
      <c r="R71" s="52"/>
      <c r="S71" s="57"/>
      <c r="T71" s="52"/>
      <c r="U71" s="57"/>
      <c r="V71" s="52"/>
      <c r="W71" s="57"/>
      <c r="X71" s="52"/>
      <c r="Y71" s="57"/>
      <c r="Z71" s="57"/>
      <c r="AA71" s="52"/>
      <c r="AB71" s="52"/>
      <c r="AC71" s="52"/>
      <c r="AD71" s="52"/>
    </row>
    <row r="72" spans="1:30" x14ac:dyDescent="0.2">
      <c r="A72" s="10">
        <v>91</v>
      </c>
      <c r="B72" s="45" t="s">
        <v>22</v>
      </c>
      <c r="C72" s="46" t="s">
        <v>23</v>
      </c>
      <c r="D72" s="37">
        <v>51</v>
      </c>
      <c r="E72" s="38" t="s">
        <v>12</v>
      </c>
      <c r="F72" s="47">
        <v>450</v>
      </c>
      <c r="G72" s="47">
        <v>60</v>
      </c>
      <c r="H72" s="47">
        <f>SUM(F72:G72)</f>
        <v>510</v>
      </c>
      <c r="I72" s="49">
        <v>60</v>
      </c>
      <c r="J72" s="48">
        <f>SUM(H72:I72)</f>
        <v>570</v>
      </c>
      <c r="K72" s="49">
        <v>70</v>
      </c>
      <c r="L72" s="48">
        <f>SUM(J72:K72)</f>
        <v>640</v>
      </c>
      <c r="M72" s="49">
        <v>50</v>
      </c>
      <c r="N72" s="48">
        <f>SUM(L72:M72)</f>
        <v>690</v>
      </c>
      <c r="O72" s="49">
        <v>65</v>
      </c>
      <c r="P72" s="48">
        <f>SUM(N72:O72)</f>
        <v>755</v>
      </c>
      <c r="Q72" s="49">
        <v>75</v>
      </c>
      <c r="R72" s="48">
        <f>SUM(P72:Q72)</f>
        <v>830</v>
      </c>
      <c r="S72" s="49">
        <v>90</v>
      </c>
      <c r="T72" s="48">
        <v>920</v>
      </c>
      <c r="U72" s="49">
        <v>70</v>
      </c>
      <c r="V72" s="48">
        <v>990</v>
      </c>
      <c r="W72" s="49">
        <v>65</v>
      </c>
      <c r="X72" s="48">
        <v>1055</v>
      </c>
      <c r="Y72" s="48">
        <v>75</v>
      </c>
      <c r="Z72" s="47">
        <f t="shared" ref="Z72:Z77" si="14">SUM(X72:Y72)</f>
        <v>1130</v>
      </c>
      <c r="AA72" s="48">
        <v>60</v>
      </c>
      <c r="AB72" s="47">
        <f t="shared" ref="AB72:AB77" si="15">SUM(Z72:AA72)</f>
        <v>1190</v>
      </c>
      <c r="AC72" s="48">
        <f>VLOOKUP(A:A,'Rangliste ab 9.Rang'!A:R,18,FALSE)</f>
        <v>65</v>
      </c>
      <c r="AD72" s="47">
        <f t="shared" ref="AD72:AD77" si="16">SUM(AB72:AC72)</f>
        <v>1255</v>
      </c>
    </row>
    <row r="73" spans="1:30" x14ac:dyDescent="0.2">
      <c r="A73" s="10">
        <v>288</v>
      </c>
      <c r="B73" s="45" t="s">
        <v>353</v>
      </c>
      <c r="C73" s="46" t="s">
        <v>354</v>
      </c>
      <c r="D73" s="37">
        <v>96</v>
      </c>
      <c r="E73" s="38" t="s">
        <v>12</v>
      </c>
      <c r="F73" s="47"/>
      <c r="G73" s="47"/>
      <c r="H73" s="47"/>
      <c r="I73" s="49"/>
      <c r="J73" s="48"/>
      <c r="K73" s="49"/>
      <c r="L73" s="48"/>
      <c r="M73" s="49"/>
      <c r="N73" s="48">
        <v>0</v>
      </c>
      <c r="O73" s="49">
        <v>60</v>
      </c>
      <c r="P73" s="48">
        <f>SUM(N73:O73)</f>
        <v>60</v>
      </c>
      <c r="Q73" s="49">
        <v>65</v>
      </c>
      <c r="R73" s="48">
        <f>SUM(P73:Q73)</f>
        <v>125</v>
      </c>
      <c r="S73" s="49">
        <v>95</v>
      </c>
      <c r="T73" s="48">
        <v>220</v>
      </c>
      <c r="U73" s="49">
        <v>80</v>
      </c>
      <c r="V73" s="48">
        <v>300</v>
      </c>
      <c r="W73" s="49">
        <v>85</v>
      </c>
      <c r="X73" s="48">
        <v>385</v>
      </c>
      <c r="Y73" s="48">
        <v>100</v>
      </c>
      <c r="Z73" s="47">
        <f t="shared" si="14"/>
        <v>485</v>
      </c>
      <c r="AA73" s="48">
        <v>90</v>
      </c>
      <c r="AB73" s="47">
        <f t="shared" si="15"/>
        <v>575</v>
      </c>
      <c r="AC73" s="48">
        <v>0</v>
      </c>
      <c r="AD73" s="47">
        <f t="shared" si="16"/>
        <v>575</v>
      </c>
    </row>
    <row r="74" spans="1:30" x14ac:dyDescent="0.2">
      <c r="A74" s="10">
        <v>305</v>
      </c>
      <c r="B74" s="55" t="s">
        <v>382</v>
      </c>
      <c r="C74" s="60" t="s">
        <v>350</v>
      </c>
      <c r="D74" s="37">
        <v>96</v>
      </c>
      <c r="E74" s="38" t="s">
        <v>12</v>
      </c>
      <c r="F74" s="47"/>
      <c r="G74" s="47"/>
      <c r="H74" s="47"/>
      <c r="I74" s="49"/>
      <c r="J74" s="48"/>
      <c r="K74" s="49"/>
      <c r="L74" s="48"/>
      <c r="M74" s="49"/>
      <c r="N74" s="48"/>
      <c r="O74" s="49"/>
      <c r="P74" s="48"/>
      <c r="Q74" s="49">
        <v>30</v>
      </c>
      <c r="R74" s="48">
        <f>SUM(P74:Q74)</f>
        <v>30</v>
      </c>
      <c r="S74" s="49">
        <v>50</v>
      </c>
      <c r="T74" s="48">
        <v>80</v>
      </c>
      <c r="U74" s="49">
        <v>35</v>
      </c>
      <c r="V74" s="48">
        <v>115</v>
      </c>
      <c r="W74" s="49">
        <v>0</v>
      </c>
      <c r="X74" s="48">
        <v>115</v>
      </c>
      <c r="Y74" s="48">
        <v>0</v>
      </c>
      <c r="Z74" s="47">
        <f t="shared" si="14"/>
        <v>115</v>
      </c>
      <c r="AA74" s="48">
        <v>0</v>
      </c>
      <c r="AB74" s="47">
        <f t="shared" si="15"/>
        <v>115</v>
      </c>
      <c r="AC74" s="48">
        <v>0</v>
      </c>
      <c r="AD74" s="47">
        <f t="shared" si="16"/>
        <v>115</v>
      </c>
    </row>
    <row r="75" spans="1:30" x14ac:dyDescent="0.2">
      <c r="A75" s="10">
        <v>286</v>
      </c>
      <c r="B75" s="45" t="s">
        <v>386</v>
      </c>
      <c r="C75" s="46" t="s">
        <v>350</v>
      </c>
      <c r="D75" s="37">
        <v>95</v>
      </c>
      <c r="E75" s="38" t="s">
        <v>12</v>
      </c>
      <c r="F75" s="47"/>
      <c r="G75" s="47"/>
      <c r="H75" s="47"/>
      <c r="I75" s="49"/>
      <c r="J75" s="48"/>
      <c r="K75" s="49"/>
      <c r="L75" s="48"/>
      <c r="M75" s="49"/>
      <c r="N75" s="48">
        <v>0</v>
      </c>
      <c r="O75" s="49">
        <v>75</v>
      </c>
      <c r="P75" s="48">
        <f>SUM(N75:O75)</f>
        <v>75</v>
      </c>
      <c r="Q75" s="49">
        <v>90</v>
      </c>
      <c r="R75" s="48">
        <f>SUM(P75:Q75)</f>
        <v>165</v>
      </c>
      <c r="S75" s="49">
        <v>100</v>
      </c>
      <c r="T75" s="48">
        <v>265</v>
      </c>
      <c r="U75" s="49">
        <v>95</v>
      </c>
      <c r="V75" s="48">
        <v>360</v>
      </c>
      <c r="W75" s="49">
        <v>0</v>
      </c>
      <c r="X75" s="48">
        <v>360</v>
      </c>
      <c r="Y75" s="48">
        <v>100</v>
      </c>
      <c r="Z75" s="47">
        <f t="shared" si="14"/>
        <v>460</v>
      </c>
      <c r="AA75" s="48">
        <v>0</v>
      </c>
      <c r="AB75" s="47">
        <f t="shared" si="15"/>
        <v>460</v>
      </c>
      <c r="AC75" s="48">
        <f>VLOOKUP(A:A,'Rangliste ab 9.Rang'!A:R,18,FALSE)</f>
        <v>100</v>
      </c>
      <c r="AD75" s="47">
        <f t="shared" si="16"/>
        <v>560</v>
      </c>
    </row>
    <row r="76" spans="1:30" x14ac:dyDescent="0.2">
      <c r="A76" s="10">
        <v>333</v>
      </c>
      <c r="B76" s="55" t="s">
        <v>451</v>
      </c>
      <c r="C76" s="60" t="s">
        <v>452</v>
      </c>
      <c r="D76" s="37">
        <v>94</v>
      </c>
      <c r="E76" s="38" t="s">
        <v>12</v>
      </c>
      <c r="F76" s="47"/>
      <c r="G76" s="47"/>
      <c r="H76" s="47"/>
      <c r="I76" s="49"/>
      <c r="J76" s="48"/>
      <c r="K76" s="49"/>
      <c r="L76" s="48"/>
      <c r="M76" s="49"/>
      <c r="N76" s="48"/>
      <c r="O76" s="49"/>
      <c r="P76" s="48"/>
      <c r="Q76" s="49"/>
      <c r="R76" s="48"/>
      <c r="S76" s="49"/>
      <c r="T76" s="48"/>
      <c r="U76" s="49"/>
      <c r="V76" s="48"/>
      <c r="W76" s="49"/>
      <c r="X76" s="48"/>
      <c r="Y76" s="48">
        <v>95</v>
      </c>
      <c r="Z76" s="47">
        <f t="shared" si="14"/>
        <v>95</v>
      </c>
      <c r="AA76" s="48">
        <v>0</v>
      </c>
      <c r="AB76" s="47">
        <f t="shared" si="15"/>
        <v>95</v>
      </c>
      <c r="AC76" s="48">
        <v>0</v>
      </c>
      <c r="AD76" s="47">
        <f t="shared" si="16"/>
        <v>95</v>
      </c>
    </row>
    <row r="77" spans="1:30" x14ac:dyDescent="0.2">
      <c r="A77" s="10">
        <v>307</v>
      </c>
      <c r="B77" s="46" t="s">
        <v>390</v>
      </c>
      <c r="C77" s="46" t="s">
        <v>354</v>
      </c>
      <c r="D77" s="37">
        <v>96</v>
      </c>
      <c r="E77" s="38" t="s">
        <v>12</v>
      </c>
      <c r="F77" s="47"/>
      <c r="G77" s="47"/>
      <c r="H77" s="47"/>
      <c r="I77" s="49"/>
      <c r="J77" s="48"/>
      <c r="K77" s="49"/>
      <c r="L77" s="48"/>
      <c r="M77" s="49"/>
      <c r="N77" s="48"/>
      <c r="O77" s="49"/>
      <c r="P77" s="48"/>
      <c r="Q77" s="49"/>
      <c r="R77" s="48">
        <v>0</v>
      </c>
      <c r="S77" s="49">
        <v>35</v>
      </c>
      <c r="T77" s="48">
        <v>35</v>
      </c>
      <c r="U77" s="49">
        <v>80</v>
      </c>
      <c r="V77" s="48">
        <v>115</v>
      </c>
      <c r="W77" s="49">
        <v>80</v>
      </c>
      <c r="X77" s="48">
        <v>195</v>
      </c>
      <c r="Y77" s="48">
        <v>85</v>
      </c>
      <c r="Z77" s="47">
        <f t="shared" si="14"/>
        <v>280</v>
      </c>
      <c r="AA77" s="48">
        <v>90</v>
      </c>
      <c r="AB77" s="47">
        <f t="shared" si="15"/>
        <v>370</v>
      </c>
      <c r="AC77" s="48">
        <v>0</v>
      </c>
      <c r="AD77" s="47">
        <f t="shared" si="16"/>
        <v>370</v>
      </c>
    </row>
    <row r="78" spans="1:30" x14ac:dyDescent="0.2">
      <c r="B78" s="50"/>
      <c r="C78" s="44"/>
      <c r="D78" s="41"/>
      <c r="E78" s="42"/>
      <c r="F78" s="53"/>
      <c r="G78" s="51"/>
      <c r="H78" s="53"/>
      <c r="I78" s="54"/>
      <c r="J78" s="52"/>
      <c r="K78" s="54"/>
      <c r="L78" s="52"/>
      <c r="M78" s="54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</row>
    <row r="79" spans="1:30" ht="15.75" x14ac:dyDescent="0.25">
      <c r="B79" s="9" t="s">
        <v>253</v>
      </c>
      <c r="C79" s="31"/>
      <c r="D79" s="32"/>
      <c r="E79" s="33"/>
      <c r="F79" s="53"/>
      <c r="G79" s="51"/>
      <c r="H79" s="53"/>
      <c r="I79" s="54"/>
      <c r="J79" s="52"/>
      <c r="K79" s="54"/>
      <c r="L79" s="52"/>
      <c r="M79" s="54"/>
      <c r="N79" s="52"/>
      <c r="O79" s="52"/>
      <c r="P79" s="52"/>
      <c r="Q79" s="57"/>
      <c r="R79" s="52"/>
      <c r="S79" s="57"/>
      <c r="T79" s="52"/>
      <c r="U79" s="57"/>
      <c r="V79" s="52"/>
      <c r="W79" s="57"/>
      <c r="X79" s="52"/>
      <c r="Y79" s="57"/>
      <c r="Z79" s="57"/>
      <c r="AA79" s="57"/>
      <c r="AB79" s="52"/>
      <c r="AC79" s="52"/>
      <c r="AD79" s="52"/>
    </row>
    <row r="80" spans="1:30" x14ac:dyDescent="0.2">
      <c r="B80" s="50"/>
      <c r="C80" s="44"/>
      <c r="D80" s="41"/>
      <c r="E80" s="42"/>
      <c r="F80" s="53"/>
      <c r="G80" s="51"/>
      <c r="H80" s="53"/>
      <c r="I80" s="54"/>
      <c r="J80" s="52"/>
      <c r="K80" s="54"/>
      <c r="L80" s="52"/>
      <c r="M80" s="54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</row>
    <row r="81" spans="1:30" ht="15.75" x14ac:dyDescent="0.25">
      <c r="B81" s="9" t="s">
        <v>257</v>
      </c>
      <c r="C81" s="31"/>
      <c r="D81" s="32"/>
      <c r="E81" s="33"/>
      <c r="F81" s="53"/>
      <c r="G81" s="51"/>
      <c r="H81" s="53"/>
      <c r="I81" s="54"/>
      <c r="J81" s="52"/>
      <c r="K81" s="54"/>
      <c r="L81" s="52"/>
      <c r="M81" s="54"/>
      <c r="N81" s="52"/>
      <c r="O81" s="52"/>
      <c r="P81" s="52"/>
      <c r="Q81" s="57"/>
      <c r="R81" s="52"/>
      <c r="S81" s="57"/>
      <c r="T81" s="52"/>
      <c r="U81" s="52"/>
      <c r="V81" s="52"/>
      <c r="W81" s="52"/>
      <c r="X81" s="52"/>
      <c r="Y81" s="57"/>
      <c r="Z81" s="57"/>
      <c r="AA81" s="52"/>
      <c r="AB81" s="52"/>
      <c r="AC81" s="52"/>
      <c r="AD81" s="52"/>
    </row>
    <row r="82" spans="1:30" x14ac:dyDescent="0.2">
      <c r="A82" s="10">
        <v>110</v>
      </c>
      <c r="B82" s="45" t="s">
        <v>98</v>
      </c>
      <c r="C82" s="46" t="s">
        <v>364</v>
      </c>
      <c r="D82" s="37">
        <v>69</v>
      </c>
      <c r="E82" s="38" t="s">
        <v>12</v>
      </c>
      <c r="F82" s="47"/>
      <c r="G82" s="47"/>
      <c r="H82" s="47"/>
      <c r="I82" s="49"/>
      <c r="J82" s="48"/>
      <c r="K82" s="49">
        <v>55</v>
      </c>
      <c r="L82" s="48">
        <f>SUM(J82:K82)</f>
        <v>55</v>
      </c>
      <c r="M82" s="49">
        <v>80</v>
      </c>
      <c r="N82" s="48">
        <f>SUM(L82:M82)</f>
        <v>135</v>
      </c>
      <c r="O82" s="49">
        <v>70</v>
      </c>
      <c r="P82" s="48">
        <f>SUM(N82:O82)</f>
        <v>205</v>
      </c>
      <c r="Q82" s="49">
        <v>75</v>
      </c>
      <c r="R82" s="48">
        <f>SUM(P82:Q82)</f>
        <v>280</v>
      </c>
      <c r="S82" s="49">
        <v>80</v>
      </c>
      <c r="T82" s="48">
        <v>360</v>
      </c>
      <c r="U82" s="49">
        <v>60</v>
      </c>
      <c r="V82" s="48">
        <v>420</v>
      </c>
      <c r="W82" s="49">
        <v>0</v>
      </c>
      <c r="X82" s="48">
        <v>420</v>
      </c>
      <c r="Y82" s="48">
        <v>0</v>
      </c>
      <c r="Z82" s="47">
        <f>SUM(X82:Y82)</f>
        <v>420</v>
      </c>
      <c r="AA82" s="48">
        <v>0</v>
      </c>
      <c r="AB82" s="47">
        <f>SUM(Z82:AA82)</f>
        <v>420</v>
      </c>
      <c r="AC82" s="48">
        <f>VLOOKUP(A:A,'Rangliste ab 9.Rang'!A:R,18,FALSE)</f>
        <v>70</v>
      </c>
      <c r="AD82" s="47">
        <f>SUM(AB82:AC82)</f>
        <v>490</v>
      </c>
    </row>
    <row r="83" spans="1:30" x14ac:dyDescent="0.2">
      <c r="A83" s="10">
        <v>330</v>
      </c>
      <c r="B83" s="55" t="s">
        <v>432</v>
      </c>
      <c r="C83" s="60" t="s">
        <v>433</v>
      </c>
      <c r="D83" s="37">
        <v>95</v>
      </c>
      <c r="E83" s="38" t="s">
        <v>12</v>
      </c>
      <c r="F83" s="47"/>
      <c r="G83" s="47"/>
      <c r="H83" s="47"/>
      <c r="I83" s="49"/>
      <c r="J83" s="48"/>
      <c r="K83" s="49"/>
      <c r="L83" s="48"/>
      <c r="M83" s="49"/>
      <c r="N83" s="48"/>
      <c r="O83" s="49"/>
      <c r="P83" s="48"/>
      <c r="Q83" s="49"/>
      <c r="R83" s="48"/>
      <c r="S83" s="49"/>
      <c r="T83" s="48"/>
      <c r="U83" s="49"/>
      <c r="V83" s="48"/>
      <c r="W83" s="49"/>
      <c r="X83" s="48"/>
      <c r="Y83" s="48">
        <v>75</v>
      </c>
      <c r="Z83" s="47">
        <f>SUM(X83:Y83)</f>
        <v>75</v>
      </c>
      <c r="AA83" s="48">
        <v>90</v>
      </c>
      <c r="AB83" s="47">
        <f>SUM(Z83:AA83)</f>
        <v>165</v>
      </c>
      <c r="AC83" s="48">
        <v>0</v>
      </c>
      <c r="AD83" s="47">
        <f>SUM(AB83:AC83)</f>
        <v>165</v>
      </c>
    </row>
    <row r="84" spans="1:30" x14ac:dyDescent="0.2">
      <c r="A84" s="10">
        <v>116</v>
      </c>
      <c r="B84" s="45" t="s">
        <v>131</v>
      </c>
      <c r="C84" s="60" t="s">
        <v>383</v>
      </c>
      <c r="D84" s="37">
        <v>57</v>
      </c>
      <c r="E84" s="38" t="s">
        <v>31</v>
      </c>
      <c r="F84" s="47">
        <v>445</v>
      </c>
      <c r="G84" s="47">
        <v>65</v>
      </c>
      <c r="H84" s="47">
        <f>SUM(F84:G84)</f>
        <v>510</v>
      </c>
      <c r="I84" s="49">
        <v>70</v>
      </c>
      <c r="J84" s="48">
        <f>SUM(H84:I84)</f>
        <v>580</v>
      </c>
      <c r="K84" s="49">
        <v>65</v>
      </c>
      <c r="L84" s="48">
        <f>SUM(J84:K84)</f>
        <v>645</v>
      </c>
      <c r="M84" s="49">
        <v>40</v>
      </c>
      <c r="N84" s="48">
        <f>SUM(L84:M84)</f>
        <v>685</v>
      </c>
      <c r="O84" s="49">
        <v>65</v>
      </c>
      <c r="P84" s="48">
        <f>SUM(N84:O84)</f>
        <v>750</v>
      </c>
      <c r="Q84" s="49">
        <v>55</v>
      </c>
      <c r="R84" s="48">
        <f>SUM(P84:Q84)</f>
        <v>805</v>
      </c>
      <c r="S84" s="49">
        <v>70</v>
      </c>
      <c r="T84" s="48">
        <v>875</v>
      </c>
      <c r="U84" s="49">
        <v>50</v>
      </c>
      <c r="V84" s="48">
        <v>925</v>
      </c>
      <c r="W84" s="49">
        <v>55</v>
      </c>
      <c r="X84" s="48">
        <v>980</v>
      </c>
      <c r="Y84" s="48">
        <v>50</v>
      </c>
      <c r="Z84" s="47">
        <f>SUM(X84:Y84)</f>
        <v>1030</v>
      </c>
      <c r="AA84" s="48">
        <v>50</v>
      </c>
      <c r="AB84" s="47">
        <f>SUM(Z84:AA84)</f>
        <v>1080</v>
      </c>
      <c r="AC84" s="48">
        <v>0</v>
      </c>
      <c r="AD84" s="47">
        <f>SUM(AB84:AC84)</f>
        <v>1080</v>
      </c>
    </row>
    <row r="85" spans="1:30" x14ac:dyDescent="0.2">
      <c r="B85" s="50"/>
      <c r="C85" s="44"/>
      <c r="D85" s="41"/>
      <c r="E85" s="42"/>
      <c r="F85" s="51"/>
      <c r="G85" s="53"/>
      <c r="H85" s="53"/>
      <c r="I85" s="54"/>
      <c r="J85" s="52"/>
      <c r="K85" s="54"/>
      <c r="L85" s="52"/>
      <c r="M85" s="54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</row>
    <row r="86" spans="1:30" ht="15.75" x14ac:dyDescent="0.25">
      <c r="B86" s="9" t="s">
        <v>261</v>
      </c>
      <c r="C86" s="31"/>
      <c r="D86" s="32"/>
      <c r="E86" s="33"/>
      <c r="F86" s="51"/>
      <c r="G86" s="51"/>
      <c r="H86" s="53"/>
      <c r="I86" s="58"/>
      <c r="J86" s="57"/>
      <c r="K86" s="58"/>
      <c r="L86" s="57"/>
      <c r="M86" s="58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2"/>
      <c r="AC86" s="52"/>
      <c r="AD86" s="52"/>
    </row>
    <row r="87" spans="1:30" x14ac:dyDescent="0.2">
      <c r="A87" s="10">
        <v>118</v>
      </c>
      <c r="B87" s="45" t="s">
        <v>110</v>
      </c>
      <c r="C87" s="46" t="s">
        <v>111</v>
      </c>
      <c r="D87" s="37">
        <v>58</v>
      </c>
      <c r="E87" s="38" t="s">
        <v>44</v>
      </c>
      <c r="F87" s="47">
        <v>880</v>
      </c>
      <c r="G87" s="47">
        <v>80</v>
      </c>
      <c r="H87" s="47">
        <f>SUM(F87:G87)</f>
        <v>960</v>
      </c>
      <c r="I87" s="49">
        <v>80</v>
      </c>
      <c r="J87" s="48">
        <f>SUM(H87:I87)</f>
        <v>1040</v>
      </c>
      <c r="K87" s="49">
        <v>80</v>
      </c>
      <c r="L87" s="48">
        <f>SUM(J87:K87)</f>
        <v>1120</v>
      </c>
      <c r="M87" s="49">
        <v>85</v>
      </c>
      <c r="N87" s="48">
        <f>SUM(L87:M87)</f>
        <v>1205</v>
      </c>
      <c r="O87" s="49">
        <v>75</v>
      </c>
      <c r="P87" s="48">
        <f>SUM(N87:O87)</f>
        <v>1280</v>
      </c>
      <c r="Q87" s="49">
        <v>90</v>
      </c>
      <c r="R87" s="48">
        <f>SUM(P87:Q87)</f>
        <v>1370</v>
      </c>
      <c r="S87" s="49">
        <v>80</v>
      </c>
      <c r="T87" s="48">
        <v>1450</v>
      </c>
      <c r="U87" s="49">
        <v>75</v>
      </c>
      <c r="V87" s="48">
        <v>1525</v>
      </c>
      <c r="W87" s="49">
        <v>80</v>
      </c>
      <c r="X87" s="48">
        <v>1605</v>
      </c>
      <c r="Y87" s="48">
        <v>75</v>
      </c>
      <c r="Z87" s="47">
        <f t="shared" ref="Z87:Z92" si="17">SUM(X87:Y87)</f>
        <v>1680</v>
      </c>
      <c r="AA87" s="48">
        <v>75</v>
      </c>
      <c r="AB87" s="47">
        <f t="shared" ref="AB87:AB92" si="18">SUM(Z87:AA87)</f>
        <v>1755</v>
      </c>
      <c r="AC87" s="48">
        <f>VLOOKUP(A:A,'Rangliste ab 9.Rang'!A:R,18,FALSE)</f>
        <v>80</v>
      </c>
      <c r="AD87" s="47">
        <f t="shared" ref="AD87:AD92" si="19">SUM(AB87:AC87)</f>
        <v>1835</v>
      </c>
    </row>
    <row r="88" spans="1:30" x14ac:dyDescent="0.2">
      <c r="A88" s="10">
        <v>323</v>
      </c>
      <c r="B88" s="55" t="s">
        <v>413</v>
      </c>
      <c r="C88" s="60" t="s">
        <v>354</v>
      </c>
      <c r="D88" s="37">
        <v>91</v>
      </c>
      <c r="E88" s="38" t="s">
        <v>12</v>
      </c>
      <c r="F88" s="47"/>
      <c r="G88" s="47"/>
      <c r="H88" s="47"/>
      <c r="I88" s="49"/>
      <c r="J88" s="48"/>
      <c r="K88" s="49"/>
      <c r="L88" s="48"/>
      <c r="M88" s="49"/>
      <c r="N88" s="48"/>
      <c r="O88" s="49"/>
      <c r="P88" s="48"/>
      <c r="Q88" s="49"/>
      <c r="R88" s="48"/>
      <c r="S88" s="49"/>
      <c r="T88" s="48">
        <v>0</v>
      </c>
      <c r="U88" s="49">
        <v>60</v>
      </c>
      <c r="V88" s="48">
        <v>60</v>
      </c>
      <c r="W88" s="49">
        <v>75</v>
      </c>
      <c r="X88" s="48">
        <v>135</v>
      </c>
      <c r="Y88" s="48">
        <v>0</v>
      </c>
      <c r="Z88" s="47">
        <f t="shared" si="17"/>
        <v>135</v>
      </c>
      <c r="AA88" s="48">
        <v>90</v>
      </c>
      <c r="AB88" s="47">
        <f t="shared" si="18"/>
        <v>225</v>
      </c>
      <c r="AC88" s="48">
        <v>0</v>
      </c>
      <c r="AD88" s="47">
        <f t="shared" si="19"/>
        <v>225</v>
      </c>
    </row>
    <row r="89" spans="1:30" x14ac:dyDescent="0.2">
      <c r="A89" s="10">
        <v>313</v>
      </c>
      <c r="B89" s="45" t="s">
        <v>400</v>
      </c>
      <c r="C89" s="46" t="s">
        <v>198</v>
      </c>
      <c r="D89" s="37">
        <v>94</v>
      </c>
      <c r="E89" s="38" t="s">
        <v>12</v>
      </c>
      <c r="F89" s="47"/>
      <c r="G89" s="47"/>
      <c r="H89" s="47"/>
      <c r="I89" s="49"/>
      <c r="J89" s="48"/>
      <c r="K89" s="49"/>
      <c r="L89" s="48"/>
      <c r="M89" s="49"/>
      <c r="N89" s="48"/>
      <c r="O89" s="49"/>
      <c r="P89" s="48"/>
      <c r="Q89" s="49"/>
      <c r="R89" s="48"/>
      <c r="S89" s="49"/>
      <c r="T89" s="48">
        <v>0</v>
      </c>
      <c r="U89" s="49">
        <v>80</v>
      </c>
      <c r="V89" s="48">
        <v>80</v>
      </c>
      <c r="W89" s="49">
        <v>0</v>
      </c>
      <c r="X89" s="48">
        <v>80</v>
      </c>
      <c r="Y89" s="48">
        <v>85</v>
      </c>
      <c r="Z89" s="47">
        <f t="shared" si="17"/>
        <v>165</v>
      </c>
      <c r="AA89" s="48">
        <v>0</v>
      </c>
      <c r="AB89" s="47">
        <f t="shared" si="18"/>
        <v>165</v>
      </c>
      <c r="AC89" s="48">
        <v>0</v>
      </c>
      <c r="AD89" s="47">
        <f t="shared" si="19"/>
        <v>165</v>
      </c>
    </row>
    <row r="90" spans="1:30" x14ac:dyDescent="0.2">
      <c r="A90" s="10">
        <v>300</v>
      </c>
      <c r="B90" s="45" t="s">
        <v>376</v>
      </c>
      <c r="C90" s="46" t="s">
        <v>377</v>
      </c>
      <c r="D90" s="37">
        <v>67</v>
      </c>
      <c r="E90" s="38" t="s">
        <v>44</v>
      </c>
      <c r="F90" s="47">
        <v>1510</v>
      </c>
      <c r="G90" s="47"/>
      <c r="H90" s="47">
        <v>1510</v>
      </c>
      <c r="I90" s="49"/>
      <c r="J90" s="48">
        <v>1510</v>
      </c>
      <c r="K90" s="49"/>
      <c r="L90" s="48">
        <v>1510</v>
      </c>
      <c r="M90" s="49"/>
      <c r="N90" s="48">
        <v>1510</v>
      </c>
      <c r="O90" s="49"/>
      <c r="P90" s="48">
        <v>1510</v>
      </c>
      <c r="Q90" s="49">
        <v>60</v>
      </c>
      <c r="R90" s="48">
        <f>SUM(P90:Q90)</f>
        <v>1570</v>
      </c>
      <c r="S90" s="49">
        <v>0</v>
      </c>
      <c r="T90" s="48">
        <v>1570</v>
      </c>
      <c r="U90" s="49">
        <v>0</v>
      </c>
      <c r="V90" s="48">
        <v>1570</v>
      </c>
      <c r="W90" s="49">
        <v>0</v>
      </c>
      <c r="X90" s="48">
        <v>1570</v>
      </c>
      <c r="Y90" s="48">
        <v>65</v>
      </c>
      <c r="Z90" s="47">
        <f t="shared" si="17"/>
        <v>1635</v>
      </c>
      <c r="AA90" s="48">
        <v>0</v>
      </c>
      <c r="AB90" s="47">
        <f t="shared" si="18"/>
        <v>1635</v>
      </c>
      <c r="AC90" s="48">
        <v>0</v>
      </c>
      <c r="AD90" s="47">
        <f t="shared" si="19"/>
        <v>1635</v>
      </c>
    </row>
    <row r="91" spans="1:30" x14ac:dyDescent="0.2">
      <c r="A91" s="10">
        <v>130</v>
      </c>
      <c r="B91" s="45" t="s">
        <v>48</v>
      </c>
      <c r="C91" s="46" t="s">
        <v>45</v>
      </c>
      <c r="D91" s="37">
        <v>81</v>
      </c>
      <c r="E91" s="38" t="s">
        <v>44</v>
      </c>
      <c r="F91" s="47">
        <v>255</v>
      </c>
      <c r="G91" s="47">
        <v>95</v>
      </c>
      <c r="H91" s="47">
        <f>SUM(F91:G91)</f>
        <v>350</v>
      </c>
      <c r="I91" s="49">
        <v>100</v>
      </c>
      <c r="J91" s="48">
        <f>SUM(H91:I91)</f>
        <v>450</v>
      </c>
      <c r="K91" s="49">
        <v>90</v>
      </c>
      <c r="L91" s="48">
        <f>SUM(J91:K91)</f>
        <v>540</v>
      </c>
      <c r="M91" s="49">
        <v>95</v>
      </c>
      <c r="N91" s="48">
        <f>SUM(L91:M91)</f>
        <v>635</v>
      </c>
      <c r="O91" s="49">
        <v>90</v>
      </c>
      <c r="P91" s="48">
        <f>SUM(N91:O91)</f>
        <v>725</v>
      </c>
      <c r="Q91" s="49">
        <v>100</v>
      </c>
      <c r="R91" s="48">
        <f>SUM(P91:Q91)</f>
        <v>825</v>
      </c>
      <c r="S91" s="49">
        <v>100</v>
      </c>
      <c r="T91" s="48">
        <v>925</v>
      </c>
      <c r="U91" s="49">
        <v>0</v>
      </c>
      <c r="V91" s="48">
        <v>925</v>
      </c>
      <c r="W91" s="49">
        <v>95</v>
      </c>
      <c r="X91" s="48">
        <v>1020</v>
      </c>
      <c r="Y91" s="48">
        <v>0</v>
      </c>
      <c r="Z91" s="47">
        <f t="shared" si="17"/>
        <v>1020</v>
      </c>
      <c r="AA91" s="48">
        <v>100</v>
      </c>
      <c r="AB91" s="47">
        <f t="shared" si="18"/>
        <v>1120</v>
      </c>
      <c r="AC91" s="48">
        <f>VLOOKUP(A:A,'Rangliste ab 9.Rang'!A:R,18,FALSE)</f>
        <v>100</v>
      </c>
      <c r="AD91" s="47">
        <f t="shared" si="19"/>
        <v>1220</v>
      </c>
    </row>
    <row r="92" spans="1:30" x14ac:dyDescent="0.2">
      <c r="A92" s="10">
        <v>340</v>
      </c>
      <c r="B92" s="55" t="s">
        <v>447</v>
      </c>
      <c r="C92" s="60" t="s">
        <v>448</v>
      </c>
      <c r="D92" s="37">
        <v>96</v>
      </c>
      <c r="E92" s="38" t="s">
        <v>7</v>
      </c>
      <c r="F92" s="47"/>
      <c r="G92" s="47"/>
      <c r="H92" s="47"/>
      <c r="I92" s="49"/>
      <c r="J92" s="48"/>
      <c r="K92" s="49"/>
      <c r="L92" s="48"/>
      <c r="M92" s="49"/>
      <c r="N92" s="48"/>
      <c r="O92" s="49"/>
      <c r="P92" s="48"/>
      <c r="Q92" s="49"/>
      <c r="R92" s="48"/>
      <c r="S92" s="49"/>
      <c r="T92" s="48"/>
      <c r="U92" s="49"/>
      <c r="V92" s="48"/>
      <c r="W92" s="49"/>
      <c r="X92" s="48"/>
      <c r="Y92" s="48">
        <v>0</v>
      </c>
      <c r="Z92" s="47">
        <f t="shared" si="17"/>
        <v>0</v>
      </c>
      <c r="AA92" s="48">
        <v>0</v>
      </c>
      <c r="AB92" s="47">
        <f t="shared" si="18"/>
        <v>0</v>
      </c>
      <c r="AC92" s="48">
        <v>0</v>
      </c>
      <c r="AD92" s="47">
        <f t="shared" si="19"/>
        <v>0</v>
      </c>
    </row>
    <row r="93" spans="1:30" x14ac:dyDescent="0.2">
      <c r="B93" s="50"/>
      <c r="C93" s="44"/>
      <c r="D93" s="41"/>
      <c r="E93" s="42"/>
      <c r="F93" s="53"/>
      <c r="G93" s="51"/>
      <c r="H93" s="53"/>
      <c r="I93" s="54"/>
      <c r="J93" s="52"/>
      <c r="K93" s="54"/>
      <c r="L93" s="52"/>
      <c r="M93" s="54"/>
      <c r="N93" s="52"/>
      <c r="O93" s="52"/>
      <c r="P93" s="52"/>
      <c r="Q93" s="54"/>
      <c r="R93" s="52"/>
      <c r="S93" s="54"/>
      <c r="T93" s="52"/>
      <c r="U93" s="54"/>
      <c r="V93" s="52"/>
      <c r="W93" s="54"/>
      <c r="X93" s="52"/>
      <c r="Y93" s="52"/>
      <c r="Z93" s="52"/>
      <c r="AA93" s="52"/>
      <c r="AB93" s="52"/>
      <c r="AC93" s="52"/>
      <c r="AD93" s="52"/>
    </row>
    <row r="94" spans="1:30" ht="15.75" x14ac:dyDescent="0.25">
      <c r="B94" s="9" t="s">
        <v>269</v>
      </c>
      <c r="C94" s="31"/>
      <c r="D94" s="32"/>
      <c r="E94" s="33"/>
      <c r="F94" s="53"/>
      <c r="G94" s="51"/>
      <c r="H94" s="53"/>
      <c r="I94" s="54"/>
      <c r="J94" s="52"/>
      <c r="K94" s="54"/>
      <c r="L94" s="52"/>
      <c r="M94" s="54"/>
      <c r="N94" s="52"/>
      <c r="O94" s="52"/>
      <c r="P94" s="52"/>
      <c r="Q94" s="54"/>
      <c r="R94" s="52"/>
      <c r="S94" s="54"/>
      <c r="T94" s="52"/>
      <c r="U94" s="54"/>
      <c r="V94" s="52"/>
      <c r="W94" s="54"/>
      <c r="X94" s="52"/>
      <c r="Y94" s="57"/>
      <c r="Z94" s="57"/>
      <c r="AA94" s="52"/>
      <c r="AB94" s="52"/>
      <c r="AC94" s="52"/>
      <c r="AD94" s="52"/>
    </row>
    <row r="95" spans="1:30" x14ac:dyDescent="0.2">
      <c r="A95" s="10">
        <v>336</v>
      </c>
      <c r="B95" s="55" t="s">
        <v>440</v>
      </c>
      <c r="C95" s="60" t="s">
        <v>441</v>
      </c>
      <c r="D95" s="37">
        <v>97</v>
      </c>
      <c r="E95" s="38" t="s">
        <v>12</v>
      </c>
      <c r="F95" s="47"/>
      <c r="G95" s="47"/>
      <c r="H95" s="47"/>
      <c r="I95" s="49"/>
      <c r="J95" s="48"/>
      <c r="K95" s="49"/>
      <c r="L95" s="48"/>
      <c r="M95" s="49"/>
      <c r="N95" s="48"/>
      <c r="O95" s="49"/>
      <c r="P95" s="48"/>
      <c r="Q95" s="49"/>
      <c r="R95" s="48"/>
      <c r="S95" s="49"/>
      <c r="T95" s="48"/>
      <c r="U95" s="49"/>
      <c r="V95" s="48"/>
      <c r="W95" s="49"/>
      <c r="X95" s="48"/>
      <c r="Y95" s="48">
        <v>60</v>
      </c>
      <c r="Z95" s="47">
        <f>SUM(X95:Y95)</f>
        <v>60</v>
      </c>
      <c r="AA95" s="48">
        <v>0</v>
      </c>
      <c r="AB95" s="47">
        <f>SUM(Z95:AA95)</f>
        <v>60</v>
      </c>
      <c r="AC95" s="48">
        <v>0</v>
      </c>
      <c r="AD95" s="47">
        <f>SUM(AB95:AC95)</f>
        <v>60</v>
      </c>
    </row>
    <row r="96" spans="1:30" x14ac:dyDescent="0.2">
      <c r="A96" s="10">
        <v>139</v>
      </c>
      <c r="B96" s="45" t="s">
        <v>130</v>
      </c>
      <c r="C96" s="46" t="s">
        <v>41</v>
      </c>
      <c r="D96" s="37">
        <v>91</v>
      </c>
      <c r="E96" s="38" t="s">
        <v>31</v>
      </c>
      <c r="F96" s="47"/>
      <c r="G96" s="47"/>
      <c r="H96" s="47"/>
      <c r="I96" s="49"/>
      <c r="J96" s="48"/>
      <c r="K96" s="49">
        <v>40</v>
      </c>
      <c r="L96" s="48">
        <f>SUM(J96:K96)</f>
        <v>40</v>
      </c>
      <c r="M96" s="49">
        <v>45</v>
      </c>
      <c r="N96" s="48">
        <f>SUM(L96:M96)</f>
        <v>85</v>
      </c>
      <c r="O96" s="49">
        <v>70</v>
      </c>
      <c r="P96" s="48">
        <f>SUM(N96:O96)</f>
        <v>155</v>
      </c>
      <c r="Q96" s="49">
        <v>85</v>
      </c>
      <c r="R96" s="48">
        <f>SUM(P96:Q96)</f>
        <v>240</v>
      </c>
      <c r="S96" s="49">
        <v>70</v>
      </c>
      <c r="T96" s="48">
        <v>310</v>
      </c>
      <c r="U96" s="49">
        <v>75</v>
      </c>
      <c r="V96" s="48">
        <v>385</v>
      </c>
      <c r="W96" s="49">
        <v>75</v>
      </c>
      <c r="X96" s="48">
        <v>460</v>
      </c>
      <c r="Y96" s="48">
        <v>75</v>
      </c>
      <c r="Z96" s="47">
        <f>SUM(X96:Y96)</f>
        <v>535</v>
      </c>
      <c r="AA96" s="48">
        <v>70</v>
      </c>
      <c r="AB96" s="47">
        <f>SUM(Z96:AA96)</f>
        <v>605</v>
      </c>
      <c r="AC96" s="48">
        <f>VLOOKUP(A:A,'Rangliste ab 9.Rang'!A:R,18,FALSE)</f>
        <v>55</v>
      </c>
      <c r="AD96" s="47">
        <f>SUM(AB96:AC96)</f>
        <v>660</v>
      </c>
    </row>
    <row r="97" spans="1:30" x14ac:dyDescent="0.2">
      <c r="A97" s="10">
        <v>140</v>
      </c>
      <c r="B97" s="45" t="s">
        <v>50</v>
      </c>
      <c r="C97" s="46" t="s">
        <v>51</v>
      </c>
      <c r="D97" s="37">
        <v>62</v>
      </c>
      <c r="E97" s="38" t="s">
        <v>44</v>
      </c>
      <c r="F97" s="47">
        <v>1855</v>
      </c>
      <c r="G97" s="47">
        <v>90</v>
      </c>
      <c r="H97" s="47">
        <f>SUM(F97:G97)</f>
        <v>1945</v>
      </c>
      <c r="I97" s="49">
        <v>100</v>
      </c>
      <c r="J97" s="48">
        <f>SUM(H97:I97)</f>
        <v>2045</v>
      </c>
      <c r="K97" s="49">
        <v>95</v>
      </c>
      <c r="L97" s="48">
        <f>SUM(J97:K97)</f>
        <v>2140</v>
      </c>
      <c r="M97" s="49">
        <v>100</v>
      </c>
      <c r="N97" s="48">
        <f>SUM(L97:M97)</f>
        <v>2240</v>
      </c>
      <c r="O97" s="49">
        <v>100</v>
      </c>
      <c r="P97" s="48">
        <f>SUM(N97:O97)</f>
        <v>2340</v>
      </c>
      <c r="Q97" s="49">
        <v>100</v>
      </c>
      <c r="R97" s="48">
        <f>SUM(P97:Q97)</f>
        <v>2440</v>
      </c>
      <c r="S97" s="49">
        <v>95</v>
      </c>
      <c r="T97" s="48">
        <v>2535</v>
      </c>
      <c r="U97" s="49">
        <v>100</v>
      </c>
      <c r="V97" s="48">
        <v>2635</v>
      </c>
      <c r="W97" s="49">
        <v>95</v>
      </c>
      <c r="X97" s="48">
        <v>2730</v>
      </c>
      <c r="Y97" s="48">
        <v>85</v>
      </c>
      <c r="Z97" s="47">
        <f>SUM(X97:Y97)</f>
        <v>2815</v>
      </c>
      <c r="AA97" s="48">
        <v>85</v>
      </c>
      <c r="AB97" s="47">
        <f>SUM(Z97:AA97)</f>
        <v>2900</v>
      </c>
      <c r="AC97" s="48">
        <f>VLOOKUP(A:A,'Rangliste ab 9.Rang'!A:R,18,FALSE)</f>
        <v>85</v>
      </c>
      <c r="AD97" s="47">
        <f>SUM(AB97:AC97)</f>
        <v>2985</v>
      </c>
    </row>
    <row r="98" spans="1:30" x14ac:dyDescent="0.2">
      <c r="A98" s="10">
        <v>142</v>
      </c>
      <c r="B98" s="45" t="s">
        <v>162</v>
      </c>
      <c r="C98" s="46" t="s">
        <v>272</v>
      </c>
      <c r="D98" s="37">
        <v>86</v>
      </c>
      <c r="E98" s="38" t="s">
        <v>44</v>
      </c>
      <c r="F98" s="47"/>
      <c r="G98" s="47"/>
      <c r="H98" s="47">
        <v>0</v>
      </c>
      <c r="I98" s="49">
        <v>80</v>
      </c>
      <c r="J98" s="48">
        <f>SUM(H98:I98)</f>
        <v>80</v>
      </c>
      <c r="K98" s="49">
        <v>80</v>
      </c>
      <c r="L98" s="48">
        <f>SUM(J98:K98)</f>
        <v>160</v>
      </c>
      <c r="M98" s="49">
        <v>80</v>
      </c>
      <c r="N98" s="48">
        <f>SUM(L98:M98)</f>
        <v>240</v>
      </c>
      <c r="O98" s="49">
        <v>80</v>
      </c>
      <c r="P98" s="48">
        <f>SUM(N98:O98)</f>
        <v>320</v>
      </c>
      <c r="Q98" s="49">
        <v>90</v>
      </c>
      <c r="R98" s="48">
        <f>SUM(P98:Q98)</f>
        <v>410</v>
      </c>
      <c r="S98" s="49">
        <v>75</v>
      </c>
      <c r="T98" s="48">
        <v>485</v>
      </c>
      <c r="U98" s="49">
        <v>0</v>
      </c>
      <c r="V98" s="48">
        <v>485</v>
      </c>
      <c r="W98" s="49">
        <v>75</v>
      </c>
      <c r="X98" s="48">
        <v>560</v>
      </c>
      <c r="Y98" s="48">
        <v>80</v>
      </c>
      <c r="Z98" s="47">
        <f>SUM(X98:Y98)</f>
        <v>640</v>
      </c>
      <c r="AA98" s="48">
        <v>85</v>
      </c>
      <c r="AB98" s="47">
        <f>SUM(Z98:AA98)</f>
        <v>725</v>
      </c>
      <c r="AC98" s="48">
        <v>0</v>
      </c>
      <c r="AD98" s="47">
        <f>SUM(AB98:AC98)</f>
        <v>725</v>
      </c>
    </row>
    <row r="99" spans="1:30" x14ac:dyDescent="0.2">
      <c r="B99" s="50"/>
      <c r="C99" s="44"/>
      <c r="D99" s="41"/>
      <c r="E99" s="42"/>
      <c r="F99" s="53"/>
      <c r="G99" s="51"/>
      <c r="H99" s="53"/>
      <c r="I99" s="54"/>
      <c r="J99" s="52"/>
      <c r="K99" s="54"/>
      <c r="L99" s="52"/>
      <c r="M99" s="54"/>
      <c r="N99" s="52"/>
      <c r="O99" s="52"/>
      <c r="P99" s="52"/>
      <c r="Q99" s="54"/>
      <c r="R99" s="52"/>
      <c r="S99" s="54"/>
      <c r="T99" s="52"/>
      <c r="U99" s="54"/>
      <c r="V99" s="52"/>
      <c r="W99" s="54"/>
      <c r="X99" s="52"/>
      <c r="Y99" s="52"/>
      <c r="Z99" s="52"/>
      <c r="AA99" s="52"/>
      <c r="AB99" s="52"/>
      <c r="AC99" s="52"/>
      <c r="AD99" s="52"/>
    </row>
    <row r="100" spans="1:30" ht="15.75" x14ac:dyDescent="0.25">
      <c r="B100" s="9" t="s">
        <v>276</v>
      </c>
      <c r="C100" s="31"/>
      <c r="D100" s="32"/>
      <c r="E100" s="33"/>
      <c r="F100" s="53"/>
      <c r="G100" s="51"/>
      <c r="H100" s="53"/>
      <c r="I100" s="54"/>
      <c r="J100" s="52"/>
      <c r="K100" s="54"/>
      <c r="L100" s="52"/>
      <c r="M100" s="54"/>
      <c r="N100" s="52"/>
      <c r="O100" s="52"/>
      <c r="P100" s="52"/>
      <c r="Q100" s="54"/>
      <c r="R100" s="52"/>
      <c r="S100" s="54"/>
      <c r="T100" s="52"/>
      <c r="U100" s="54"/>
      <c r="V100" s="52"/>
      <c r="W100" s="54"/>
      <c r="X100" s="52"/>
      <c r="Y100" s="57"/>
      <c r="Z100" s="57"/>
      <c r="AA100" s="57"/>
      <c r="AB100" s="52"/>
      <c r="AC100" s="52"/>
      <c r="AD100" s="52"/>
    </row>
    <row r="101" spans="1:30" x14ac:dyDescent="0.2">
      <c r="A101" s="10">
        <v>150</v>
      </c>
      <c r="B101" s="45" t="s">
        <v>181</v>
      </c>
      <c r="C101" s="46" t="s">
        <v>182</v>
      </c>
      <c r="D101" s="37">
        <v>88</v>
      </c>
      <c r="E101" s="38" t="s">
        <v>44</v>
      </c>
      <c r="F101" s="47"/>
      <c r="G101" s="47"/>
      <c r="H101" s="47"/>
      <c r="I101" s="49"/>
      <c r="J101" s="48"/>
      <c r="K101" s="49"/>
      <c r="L101" s="48">
        <v>0</v>
      </c>
      <c r="M101" s="49">
        <v>80</v>
      </c>
      <c r="N101" s="48">
        <f>SUM(L101:M101)</f>
        <v>80</v>
      </c>
      <c r="O101" s="49">
        <v>90</v>
      </c>
      <c r="P101" s="48">
        <f t="shared" ref="P101:P108" si="20">SUM(N101:O101)</f>
        <v>170</v>
      </c>
      <c r="Q101" s="49">
        <v>85</v>
      </c>
      <c r="R101" s="48">
        <f t="shared" ref="R101:R108" si="21">SUM(P101:Q101)</f>
        <v>255</v>
      </c>
      <c r="S101" s="49">
        <v>0</v>
      </c>
      <c r="T101" s="48">
        <v>255</v>
      </c>
      <c r="U101" s="49">
        <v>75</v>
      </c>
      <c r="V101" s="48">
        <v>330</v>
      </c>
      <c r="W101" s="49">
        <v>0</v>
      </c>
      <c r="X101" s="48">
        <v>330</v>
      </c>
      <c r="Y101" s="48">
        <v>0</v>
      </c>
      <c r="Z101" s="47">
        <f t="shared" ref="Z101:Z110" si="22">SUM(X101:Y101)</f>
        <v>330</v>
      </c>
      <c r="AA101" s="48">
        <v>0</v>
      </c>
      <c r="AB101" s="47">
        <f t="shared" ref="AB101:AB110" si="23">SUM(Z101:AA101)</f>
        <v>330</v>
      </c>
      <c r="AC101" s="48">
        <v>0</v>
      </c>
      <c r="AD101" s="47">
        <f t="shared" ref="AD101:AD110" si="24">SUM(AB101:AC101)</f>
        <v>330</v>
      </c>
    </row>
    <row r="102" spans="1:30" x14ac:dyDescent="0.2">
      <c r="A102" s="10">
        <v>153</v>
      </c>
      <c r="B102" s="45" t="s">
        <v>177</v>
      </c>
      <c r="C102" s="46" t="s">
        <v>178</v>
      </c>
      <c r="D102" s="37">
        <v>90</v>
      </c>
      <c r="E102" s="38" t="s">
        <v>31</v>
      </c>
      <c r="F102" s="47"/>
      <c r="G102" s="47"/>
      <c r="H102" s="47">
        <v>0</v>
      </c>
      <c r="I102" s="49">
        <v>70</v>
      </c>
      <c r="J102" s="48">
        <v>70</v>
      </c>
      <c r="K102" s="49"/>
      <c r="L102" s="48">
        <f>SUM(J102:K102)</f>
        <v>70</v>
      </c>
      <c r="M102" s="49">
        <v>75</v>
      </c>
      <c r="N102" s="48">
        <f>SUM(L102:M102)</f>
        <v>145</v>
      </c>
      <c r="O102" s="49">
        <v>75</v>
      </c>
      <c r="P102" s="48">
        <f t="shared" si="20"/>
        <v>220</v>
      </c>
      <c r="Q102" s="49">
        <v>75</v>
      </c>
      <c r="R102" s="48">
        <f t="shared" si="21"/>
        <v>295</v>
      </c>
      <c r="S102" s="49">
        <v>0</v>
      </c>
      <c r="T102" s="48">
        <v>295</v>
      </c>
      <c r="U102" s="49">
        <v>75</v>
      </c>
      <c r="V102" s="48">
        <v>370</v>
      </c>
      <c r="W102" s="49">
        <v>60</v>
      </c>
      <c r="X102" s="48">
        <v>430</v>
      </c>
      <c r="Y102" s="48">
        <v>0</v>
      </c>
      <c r="Z102" s="47">
        <f t="shared" si="22"/>
        <v>430</v>
      </c>
      <c r="AA102" s="48">
        <v>80</v>
      </c>
      <c r="AB102" s="47">
        <f t="shared" si="23"/>
        <v>510</v>
      </c>
      <c r="AC102" s="48">
        <f>VLOOKUP(A:A,'Rangliste ab 9.Rang'!A:R,18,FALSE)</f>
        <v>55</v>
      </c>
      <c r="AD102" s="47">
        <f t="shared" si="24"/>
        <v>565</v>
      </c>
    </row>
    <row r="103" spans="1:30" x14ac:dyDescent="0.2">
      <c r="A103" s="10">
        <v>155</v>
      </c>
      <c r="B103" s="45" t="s">
        <v>282</v>
      </c>
      <c r="C103" s="60" t="s">
        <v>9</v>
      </c>
      <c r="D103" s="37">
        <v>82</v>
      </c>
      <c r="E103" s="38" t="s">
        <v>7</v>
      </c>
      <c r="F103" s="47">
        <v>375</v>
      </c>
      <c r="G103" s="47">
        <v>70</v>
      </c>
      <c r="H103" s="47">
        <f>SUM(F103:G103)</f>
        <v>445</v>
      </c>
      <c r="I103" s="49">
        <v>75</v>
      </c>
      <c r="J103" s="48">
        <f>SUM(H103:I103)</f>
        <v>520</v>
      </c>
      <c r="K103" s="49">
        <v>60</v>
      </c>
      <c r="L103" s="48">
        <f>SUM(J103:K103)</f>
        <v>580</v>
      </c>
      <c r="M103" s="49"/>
      <c r="N103" s="48">
        <f>SUM(L103:M103)</f>
        <v>580</v>
      </c>
      <c r="O103" s="49">
        <v>70</v>
      </c>
      <c r="P103" s="48">
        <f t="shared" si="20"/>
        <v>650</v>
      </c>
      <c r="Q103" s="49">
        <v>80</v>
      </c>
      <c r="R103" s="48">
        <f t="shared" si="21"/>
        <v>730</v>
      </c>
      <c r="S103" s="49">
        <v>70</v>
      </c>
      <c r="T103" s="48">
        <v>800</v>
      </c>
      <c r="U103" s="49">
        <v>65</v>
      </c>
      <c r="V103" s="48">
        <v>865</v>
      </c>
      <c r="W103" s="49">
        <v>0</v>
      </c>
      <c r="X103" s="48">
        <v>865</v>
      </c>
      <c r="Y103" s="48">
        <v>0</v>
      </c>
      <c r="Z103" s="47">
        <f t="shared" si="22"/>
        <v>865</v>
      </c>
      <c r="AA103" s="48">
        <v>60</v>
      </c>
      <c r="AB103" s="47">
        <f t="shared" si="23"/>
        <v>925</v>
      </c>
      <c r="AC103" s="48">
        <f>VLOOKUP(A:A,'Rangliste ab 9.Rang'!A:R,18,FALSE)</f>
        <v>65</v>
      </c>
      <c r="AD103" s="47">
        <f t="shared" si="24"/>
        <v>990</v>
      </c>
    </row>
    <row r="104" spans="1:30" x14ac:dyDescent="0.2">
      <c r="A104" s="10">
        <v>156</v>
      </c>
      <c r="B104" s="45" t="s">
        <v>79</v>
      </c>
      <c r="C104" s="46" t="s">
        <v>80</v>
      </c>
      <c r="D104" s="37">
        <v>92</v>
      </c>
      <c r="E104" s="38" t="s">
        <v>12</v>
      </c>
      <c r="F104" s="47"/>
      <c r="G104" s="47"/>
      <c r="H104" s="47"/>
      <c r="I104" s="49"/>
      <c r="J104" s="48"/>
      <c r="K104" s="49">
        <v>25</v>
      </c>
      <c r="L104" s="48">
        <f>SUM(J104:K104)</f>
        <v>25</v>
      </c>
      <c r="M104" s="49">
        <v>85</v>
      </c>
      <c r="N104" s="48">
        <f>SUM(L104:M104)</f>
        <v>110</v>
      </c>
      <c r="O104" s="49">
        <v>90</v>
      </c>
      <c r="P104" s="48">
        <f t="shared" si="20"/>
        <v>200</v>
      </c>
      <c r="Q104" s="49">
        <v>90</v>
      </c>
      <c r="R104" s="48">
        <f t="shared" si="21"/>
        <v>290</v>
      </c>
      <c r="S104" s="49">
        <v>0</v>
      </c>
      <c r="T104" s="48">
        <v>290</v>
      </c>
      <c r="U104" s="49">
        <v>95</v>
      </c>
      <c r="V104" s="48">
        <v>385</v>
      </c>
      <c r="W104" s="49">
        <v>95</v>
      </c>
      <c r="X104" s="48">
        <v>480</v>
      </c>
      <c r="Y104" s="48">
        <v>0</v>
      </c>
      <c r="Z104" s="47">
        <f t="shared" si="22"/>
        <v>480</v>
      </c>
      <c r="AA104" s="48">
        <v>0</v>
      </c>
      <c r="AB104" s="47">
        <f t="shared" si="23"/>
        <v>480</v>
      </c>
      <c r="AC104" s="48">
        <v>0</v>
      </c>
      <c r="AD104" s="47">
        <f t="shared" si="24"/>
        <v>480</v>
      </c>
    </row>
    <row r="105" spans="1:30" x14ac:dyDescent="0.2">
      <c r="A105" s="10">
        <v>158</v>
      </c>
      <c r="B105" s="45" t="s">
        <v>123</v>
      </c>
      <c r="C105" s="46" t="s">
        <v>124</v>
      </c>
      <c r="D105" s="37">
        <v>51</v>
      </c>
      <c r="E105" s="38" t="s">
        <v>44</v>
      </c>
      <c r="F105" s="47">
        <v>2005</v>
      </c>
      <c r="G105" s="47">
        <v>65</v>
      </c>
      <c r="H105" s="47">
        <f>SUM(F105:G105)</f>
        <v>2070</v>
      </c>
      <c r="I105" s="49">
        <v>80</v>
      </c>
      <c r="J105" s="48">
        <f>SUM(H105:I105)</f>
        <v>2150</v>
      </c>
      <c r="K105" s="49">
        <v>70</v>
      </c>
      <c r="L105" s="48">
        <f>SUM(J105:K105)</f>
        <v>2220</v>
      </c>
      <c r="M105" s="49">
        <v>65</v>
      </c>
      <c r="N105" s="48">
        <f>SUM(L105:M105)</f>
        <v>2285</v>
      </c>
      <c r="O105" s="49">
        <v>65</v>
      </c>
      <c r="P105" s="48">
        <f t="shared" si="20"/>
        <v>2350</v>
      </c>
      <c r="Q105" s="49">
        <v>70</v>
      </c>
      <c r="R105" s="48">
        <f t="shared" si="21"/>
        <v>2420</v>
      </c>
      <c r="S105" s="49">
        <v>80</v>
      </c>
      <c r="T105" s="48">
        <v>2500</v>
      </c>
      <c r="U105" s="49">
        <v>0</v>
      </c>
      <c r="V105" s="48">
        <v>2500</v>
      </c>
      <c r="W105" s="49">
        <v>70</v>
      </c>
      <c r="X105" s="48">
        <v>2570</v>
      </c>
      <c r="Y105" s="48">
        <v>0</v>
      </c>
      <c r="Z105" s="47">
        <f t="shared" si="22"/>
        <v>2570</v>
      </c>
      <c r="AA105" s="48">
        <v>70</v>
      </c>
      <c r="AB105" s="47">
        <f t="shared" si="23"/>
        <v>2640</v>
      </c>
      <c r="AC105" s="48">
        <v>0</v>
      </c>
      <c r="AD105" s="47">
        <f t="shared" si="24"/>
        <v>2640</v>
      </c>
    </row>
    <row r="106" spans="1:30" x14ac:dyDescent="0.2">
      <c r="A106" s="10">
        <v>280</v>
      </c>
      <c r="B106" s="55" t="s">
        <v>342</v>
      </c>
      <c r="C106" s="60" t="s">
        <v>45</v>
      </c>
      <c r="D106" s="37">
        <v>88</v>
      </c>
      <c r="E106" s="38" t="s">
        <v>44</v>
      </c>
      <c r="F106" s="47"/>
      <c r="G106" s="47"/>
      <c r="H106" s="47"/>
      <c r="I106" s="49"/>
      <c r="J106" s="48"/>
      <c r="K106" s="49"/>
      <c r="L106" s="48"/>
      <c r="M106" s="49"/>
      <c r="N106" s="48">
        <v>0</v>
      </c>
      <c r="O106" s="49">
        <v>80</v>
      </c>
      <c r="P106" s="48">
        <f t="shared" si="20"/>
        <v>80</v>
      </c>
      <c r="Q106" s="49">
        <v>85</v>
      </c>
      <c r="R106" s="48">
        <f t="shared" si="21"/>
        <v>165</v>
      </c>
      <c r="S106" s="49">
        <v>75</v>
      </c>
      <c r="T106" s="48">
        <v>240</v>
      </c>
      <c r="U106" s="49">
        <v>65</v>
      </c>
      <c r="V106" s="48">
        <v>305</v>
      </c>
      <c r="W106" s="49">
        <v>0</v>
      </c>
      <c r="X106" s="48">
        <v>305</v>
      </c>
      <c r="Y106" s="48">
        <v>0</v>
      </c>
      <c r="Z106" s="47">
        <f t="shared" si="22"/>
        <v>305</v>
      </c>
      <c r="AA106" s="48">
        <v>0</v>
      </c>
      <c r="AB106" s="47">
        <f t="shared" si="23"/>
        <v>305</v>
      </c>
      <c r="AC106" s="48">
        <v>0</v>
      </c>
      <c r="AD106" s="47">
        <f t="shared" si="24"/>
        <v>305</v>
      </c>
    </row>
    <row r="107" spans="1:30" x14ac:dyDescent="0.2">
      <c r="A107" s="10">
        <v>160</v>
      </c>
      <c r="B107" s="45" t="s">
        <v>52</v>
      </c>
      <c r="C107" s="46" t="s">
        <v>53</v>
      </c>
      <c r="D107" s="37">
        <v>73</v>
      </c>
      <c r="E107" s="38" t="s">
        <v>44</v>
      </c>
      <c r="F107" s="47">
        <v>565</v>
      </c>
      <c r="G107" s="47">
        <v>100</v>
      </c>
      <c r="H107" s="47">
        <f>SUM(F107:G107)</f>
        <v>665</v>
      </c>
      <c r="I107" s="49">
        <v>100</v>
      </c>
      <c r="J107" s="48">
        <f>SUM(H107:I107)</f>
        <v>765</v>
      </c>
      <c r="K107" s="49">
        <v>90</v>
      </c>
      <c r="L107" s="48">
        <f>SUM(J107:K107)</f>
        <v>855</v>
      </c>
      <c r="M107" s="49">
        <v>100</v>
      </c>
      <c r="N107" s="48">
        <f>SUM(L107:M107)</f>
        <v>955</v>
      </c>
      <c r="O107" s="49">
        <v>100</v>
      </c>
      <c r="P107" s="48">
        <f t="shared" si="20"/>
        <v>1055</v>
      </c>
      <c r="Q107" s="49">
        <v>95</v>
      </c>
      <c r="R107" s="48">
        <f t="shared" si="21"/>
        <v>1150</v>
      </c>
      <c r="S107" s="49">
        <v>100</v>
      </c>
      <c r="T107" s="48">
        <v>1250</v>
      </c>
      <c r="U107" s="49">
        <v>95</v>
      </c>
      <c r="V107" s="48">
        <v>1345</v>
      </c>
      <c r="W107" s="49">
        <v>100</v>
      </c>
      <c r="X107" s="48">
        <v>1445</v>
      </c>
      <c r="Y107" s="48">
        <v>95</v>
      </c>
      <c r="Z107" s="47">
        <f t="shared" si="22"/>
        <v>1540</v>
      </c>
      <c r="AA107" s="48">
        <v>100</v>
      </c>
      <c r="AB107" s="47">
        <f t="shared" si="23"/>
        <v>1640</v>
      </c>
      <c r="AC107" s="48">
        <v>0</v>
      </c>
      <c r="AD107" s="47">
        <f t="shared" si="24"/>
        <v>1640</v>
      </c>
    </row>
    <row r="108" spans="1:30" x14ac:dyDescent="0.2">
      <c r="A108" s="10">
        <v>161</v>
      </c>
      <c r="B108" s="45" t="s">
        <v>283</v>
      </c>
      <c r="C108" s="60" t="s">
        <v>438</v>
      </c>
      <c r="D108" s="37">
        <v>83</v>
      </c>
      <c r="E108" s="38" t="s">
        <v>12</v>
      </c>
      <c r="F108" s="47"/>
      <c r="G108" s="47"/>
      <c r="H108" s="47"/>
      <c r="I108" s="49"/>
      <c r="J108" s="48"/>
      <c r="K108" s="49">
        <v>70</v>
      </c>
      <c r="L108" s="48">
        <f>SUM(J108:K108)</f>
        <v>70</v>
      </c>
      <c r="M108" s="49"/>
      <c r="N108" s="48">
        <f>SUM(L108:M108)</f>
        <v>70</v>
      </c>
      <c r="O108" s="49">
        <v>0</v>
      </c>
      <c r="P108" s="48">
        <f t="shared" si="20"/>
        <v>70</v>
      </c>
      <c r="Q108" s="49">
        <v>80</v>
      </c>
      <c r="R108" s="48">
        <f t="shared" si="21"/>
        <v>150</v>
      </c>
      <c r="S108" s="49">
        <v>0</v>
      </c>
      <c r="T108" s="48">
        <v>150</v>
      </c>
      <c r="U108" s="49">
        <v>0</v>
      </c>
      <c r="V108" s="48">
        <v>150</v>
      </c>
      <c r="W108" s="49">
        <v>0</v>
      </c>
      <c r="X108" s="48">
        <v>150</v>
      </c>
      <c r="Y108" s="48">
        <v>90</v>
      </c>
      <c r="Z108" s="47">
        <f t="shared" si="22"/>
        <v>240</v>
      </c>
      <c r="AA108" s="48">
        <v>0</v>
      </c>
      <c r="AB108" s="47">
        <f t="shared" si="23"/>
        <v>240</v>
      </c>
      <c r="AC108" s="48">
        <v>0</v>
      </c>
      <c r="AD108" s="47">
        <f t="shared" si="24"/>
        <v>240</v>
      </c>
    </row>
    <row r="109" spans="1:30" x14ac:dyDescent="0.2">
      <c r="A109" s="10">
        <v>322</v>
      </c>
      <c r="B109" s="55" t="s">
        <v>411</v>
      </c>
      <c r="C109" s="60" t="s">
        <v>412</v>
      </c>
      <c r="D109" s="37">
        <v>67</v>
      </c>
      <c r="E109" s="38" t="s">
        <v>7</v>
      </c>
      <c r="F109" s="47"/>
      <c r="G109" s="47"/>
      <c r="H109" s="47"/>
      <c r="I109" s="49"/>
      <c r="J109" s="48"/>
      <c r="K109" s="49"/>
      <c r="L109" s="48"/>
      <c r="M109" s="49"/>
      <c r="N109" s="48"/>
      <c r="O109" s="49"/>
      <c r="P109" s="48"/>
      <c r="Q109" s="49"/>
      <c r="R109" s="48"/>
      <c r="S109" s="49"/>
      <c r="T109" s="48">
        <v>0</v>
      </c>
      <c r="U109" s="49">
        <v>55</v>
      </c>
      <c r="V109" s="48">
        <v>55</v>
      </c>
      <c r="W109" s="49">
        <v>0</v>
      </c>
      <c r="X109" s="48">
        <v>55</v>
      </c>
      <c r="Y109" s="48">
        <v>70</v>
      </c>
      <c r="Z109" s="47">
        <f t="shared" si="22"/>
        <v>125</v>
      </c>
      <c r="AA109" s="48">
        <v>0</v>
      </c>
      <c r="AB109" s="47">
        <f t="shared" si="23"/>
        <v>125</v>
      </c>
      <c r="AC109" s="48">
        <v>0</v>
      </c>
      <c r="AD109" s="47">
        <f t="shared" si="24"/>
        <v>125</v>
      </c>
    </row>
    <row r="110" spans="1:30" x14ac:dyDescent="0.2">
      <c r="A110" s="10">
        <v>165</v>
      </c>
      <c r="B110" s="45" t="s">
        <v>112</v>
      </c>
      <c r="C110" s="46" t="s">
        <v>106</v>
      </c>
      <c r="D110" s="37">
        <v>48</v>
      </c>
      <c r="E110" s="38" t="s">
        <v>44</v>
      </c>
      <c r="F110" s="47">
        <v>1850</v>
      </c>
      <c r="G110" s="47">
        <v>65</v>
      </c>
      <c r="H110" s="47">
        <f>SUM(F110:G110)</f>
        <v>1915</v>
      </c>
      <c r="I110" s="49">
        <v>70</v>
      </c>
      <c r="J110" s="48">
        <f>SUM(H110:I110)</f>
        <v>1985</v>
      </c>
      <c r="K110" s="49">
        <v>65</v>
      </c>
      <c r="L110" s="48">
        <f>SUM(J110:K110)</f>
        <v>2050</v>
      </c>
      <c r="M110" s="49">
        <v>65</v>
      </c>
      <c r="N110" s="48">
        <f>SUM(L110:M110)</f>
        <v>2115</v>
      </c>
      <c r="O110" s="49">
        <v>60</v>
      </c>
      <c r="P110" s="48">
        <f>SUM(N110:O110)</f>
        <v>2175</v>
      </c>
      <c r="Q110" s="49">
        <v>60</v>
      </c>
      <c r="R110" s="48">
        <f>SUM(P110:Q110)</f>
        <v>2235</v>
      </c>
      <c r="S110" s="49">
        <v>55</v>
      </c>
      <c r="T110" s="48">
        <v>2290</v>
      </c>
      <c r="U110" s="49">
        <v>50</v>
      </c>
      <c r="V110" s="48">
        <v>2340</v>
      </c>
      <c r="W110" s="49">
        <v>40</v>
      </c>
      <c r="X110" s="48">
        <v>2380</v>
      </c>
      <c r="Y110" s="48">
        <v>15</v>
      </c>
      <c r="Z110" s="47">
        <f t="shared" si="22"/>
        <v>2395</v>
      </c>
      <c r="AA110" s="48">
        <v>0</v>
      </c>
      <c r="AB110" s="47">
        <f t="shared" si="23"/>
        <v>2395</v>
      </c>
      <c r="AC110" s="48">
        <v>0</v>
      </c>
      <c r="AD110" s="47">
        <f t="shared" si="24"/>
        <v>2395</v>
      </c>
    </row>
    <row r="111" spans="1:30" x14ac:dyDescent="0.2">
      <c r="B111" s="50"/>
      <c r="C111" s="44"/>
      <c r="D111" s="41"/>
      <c r="E111" s="42"/>
      <c r="F111" s="53"/>
      <c r="G111" s="51"/>
      <c r="H111" s="53"/>
      <c r="I111" s="54"/>
      <c r="J111" s="52"/>
      <c r="K111" s="54"/>
      <c r="L111" s="52"/>
      <c r="M111" s="54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</row>
    <row r="112" spans="1:30" ht="15.75" x14ac:dyDescent="0.25">
      <c r="B112" s="9" t="s">
        <v>285</v>
      </c>
      <c r="C112" s="31"/>
      <c r="D112" s="32"/>
      <c r="E112" s="33"/>
      <c r="F112" s="53"/>
      <c r="G112" s="51"/>
      <c r="H112" s="53"/>
      <c r="I112" s="54"/>
      <c r="J112" s="52"/>
      <c r="K112" s="54"/>
      <c r="L112" s="52"/>
      <c r="M112" s="54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</row>
    <row r="113" spans="1:33" x14ac:dyDescent="0.2">
      <c r="A113" s="10">
        <v>166</v>
      </c>
      <c r="B113" s="55" t="s">
        <v>36</v>
      </c>
      <c r="C113" s="46" t="s">
        <v>37</v>
      </c>
      <c r="D113" s="37">
        <v>75</v>
      </c>
      <c r="E113" s="38" t="s">
        <v>31</v>
      </c>
      <c r="F113" s="47">
        <v>115</v>
      </c>
      <c r="G113" s="47">
        <v>80</v>
      </c>
      <c r="H113" s="47">
        <f>SUM(F113:G113)</f>
        <v>195</v>
      </c>
      <c r="I113" s="47">
        <v>75</v>
      </c>
      <c r="J113" s="48">
        <f>SUM(H113:I113)</f>
        <v>270</v>
      </c>
      <c r="K113" s="47">
        <v>85</v>
      </c>
      <c r="L113" s="48">
        <f>SUM(J113:K113)</f>
        <v>355</v>
      </c>
      <c r="M113" s="47">
        <v>75</v>
      </c>
      <c r="N113" s="48">
        <f>SUM(L113:M113)</f>
        <v>430</v>
      </c>
      <c r="O113" s="48">
        <v>95</v>
      </c>
      <c r="P113" s="48">
        <f>SUM(N113:O113)</f>
        <v>525</v>
      </c>
      <c r="Q113" s="49">
        <v>95</v>
      </c>
      <c r="R113" s="48">
        <f>SUM(P113:Q113)</f>
        <v>620</v>
      </c>
      <c r="S113" s="49">
        <v>90</v>
      </c>
      <c r="T113" s="48">
        <v>710</v>
      </c>
      <c r="U113" s="49">
        <v>100</v>
      </c>
      <c r="V113" s="48">
        <v>810</v>
      </c>
      <c r="W113" s="49">
        <v>80</v>
      </c>
      <c r="X113" s="48">
        <v>890</v>
      </c>
      <c r="Y113" s="48">
        <v>85</v>
      </c>
      <c r="Z113" s="47">
        <f>SUM(X113:Y113)</f>
        <v>975</v>
      </c>
      <c r="AA113" s="48">
        <v>95</v>
      </c>
      <c r="AB113" s="47">
        <f>SUM(Z113:AA113)</f>
        <v>1070</v>
      </c>
      <c r="AC113" s="48">
        <f>VLOOKUP(A:A,'Rangliste ab 9.Rang'!A:R,18,FALSE)</f>
        <v>80</v>
      </c>
      <c r="AD113" s="47">
        <f>SUM(AB113:AC113)</f>
        <v>1150</v>
      </c>
    </row>
    <row r="114" spans="1:33" x14ac:dyDescent="0.2">
      <c r="B114" s="50"/>
      <c r="C114" s="44"/>
      <c r="D114" s="41"/>
      <c r="E114" s="42"/>
      <c r="F114" s="53"/>
      <c r="G114" s="51"/>
      <c r="H114" s="53"/>
      <c r="I114" s="54"/>
      <c r="J114" s="52"/>
      <c r="K114" s="54"/>
      <c r="L114" s="52"/>
      <c r="M114" s="54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</row>
    <row r="115" spans="1:33" ht="15.75" x14ac:dyDescent="0.25">
      <c r="B115" s="9" t="s">
        <v>286</v>
      </c>
      <c r="C115" s="31"/>
      <c r="D115" s="32"/>
      <c r="E115" s="33"/>
      <c r="F115" s="53"/>
      <c r="G115" s="51"/>
      <c r="H115" s="53"/>
      <c r="I115" s="54"/>
      <c r="J115" s="52"/>
      <c r="K115" s="54"/>
      <c r="L115" s="52"/>
      <c r="M115" s="54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:33" ht="15.75" x14ac:dyDescent="0.25">
      <c r="B116" s="9"/>
      <c r="C116" s="31"/>
      <c r="D116" s="32"/>
      <c r="E116" s="33"/>
      <c r="F116" s="53"/>
      <c r="G116" s="51"/>
      <c r="H116" s="53"/>
      <c r="I116" s="54"/>
      <c r="J116" s="52"/>
      <c r="K116" s="54"/>
      <c r="L116" s="52"/>
      <c r="M116" s="54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</row>
    <row r="117" spans="1:33" ht="15.75" x14ac:dyDescent="0.25">
      <c r="B117" s="9" t="s">
        <v>287</v>
      </c>
      <c r="C117" s="31"/>
      <c r="D117" s="32"/>
      <c r="E117" s="33"/>
      <c r="F117" s="53"/>
      <c r="G117" s="51"/>
      <c r="H117" s="53"/>
      <c r="I117" s="54"/>
      <c r="J117" s="52"/>
      <c r="K117" s="54"/>
      <c r="L117" s="52"/>
      <c r="M117" s="54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</row>
    <row r="118" spans="1:33" x14ac:dyDescent="0.2">
      <c r="B118" s="50"/>
      <c r="C118" s="44"/>
      <c r="D118" s="41"/>
      <c r="E118" s="42"/>
      <c r="F118" s="53"/>
      <c r="G118" s="51"/>
      <c r="H118" s="53"/>
      <c r="I118" s="54"/>
      <c r="J118" s="52"/>
      <c r="K118" s="54"/>
      <c r="L118" s="52"/>
      <c r="M118" s="54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</row>
    <row r="119" spans="1:33" ht="15.75" x14ac:dyDescent="0.25">
      <c r="B119" s="9" t="s">
        <v>289</v>
      </c>
      <c r="C119" s="31"/>
      <c r="D119" s="32"/>
      <c r="E119" s="33"/>
      <c r="F119" s="53"/>
      <c r="G119" s="51"/>
      <c r="H119" s="53"/>
      <c r="I119" s="54"/>
      <c r="J119" s="52"/>
      <c r="K119" s="54"/>
      <c r="L119" s="52"/>
      <c r="M119" s="54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</row>
    <row r="120" spans="1:33" x14ac:dyDescent="0.2">
      <c r="A120" s="10">
        <v>172</v>
      </c>
      <c r="B120" s="45" t="s">
        <v>58</v>
      </c>
      <c r="C120" s="46" t="s">
        <v>59</v>
      </c>
      <c r="D120" s="37">
        <v>59</v>
      </c>
      <c r="E120" s="38" t="s">
        <v>44</v>
      </c>
      <c r="F120" s="47">
        <v>1615</v>
      </c>
      <c r="G120" s="47">
        <v>90</v>
      </c>
      <c r="H120" s="47">
        <f>SUM(F120:G120)</f>
        <v>1705</v>
      </c>
      <c r="I120" s="49">
        <v>85</v>
      </c>
      <c r="J120" s="48">
        <f>SUM(H120:I120)</f>
        <v>1790</v>
      </c>
      <c r="K120" s="49">
        <v>95</v>
      </c>
      <c r="L120" s="48">
        <f>SUM(J120:K120)</f>
        <v>1885</v>
      </c>
      <c r="M120" s="49">
        <v>90</v>
      </c>
      <c r="N120" s="48">
        <f>SUM(L120:M120)</f>
        <v>1975</v>
      </c>
      <c r="O120" s="49">
        <v>80</v>
      </c>
      <c r="P120" s="48">
        <f>SUM(N120:O120)</f>
        <v>2055</v>
      </c>
      <c r="Q120" s="49">
        <v>85</v>
      </c>
      <c r="R120" s="48">
        <f>SUM(P120:Q120)</f>
        <v>2140</v>
      </c>
      <c r="S120" s="49">
        <v>70</v>
      </c>
      <c r="T120" s="48">
        <v>2210</v>
      </c>
      <c r="U120" s="49">
        <v>95</v>
      </c>
      <c r="V120" s="48">
        <v>2305</v>
      </c>
      <c r="W120" s="49">
        <v>80</v>
      </c>
      <c r="X120" s="48">
        <v>2385</v>
      </c>
      <c r="Y120" s="48">
        <v>95</v>
      </c>
      <c r="Z120" s="47">
        <f>SUM(X120:Y120)</f>
        <v>2480</v>
      </c>
      <c r="AA120" s="48">
        <v>90</v>
      </c>
      <c r="AB120" s="47">
        <f>SUM(Z120:AA120)</f>
        <v>2570</v>
      </c>
      <c r="AC120" s="48">
        <v>0</v>
      </c>
      <c r="AD120" s="47">
        <f t="shared" ref="AD120:AD125" si="25">SUM(AB120:AC120)</f>
        <v>2570</v>
      </c>
    </row>
    <row r="121" spans="1:33" x14ac:dyDescent="0.2">
      <c r="A121" s="10">
        <v>297</v>
      </c>
      <c r="B121" s="45" t="s">
        <v>371</v>
      </c>
      <c r="C121" s="46" t="s">
        <v>372</v>
      </c>
      <c r="D121" s="37">
        <v>74</v>
      </c>
      <c r="E121" s="38" t="s">
        <v>44</v>
      </c>
      <c r="F121" s="47"/>
      <c r="G121" s="47"/>
      <c r="H121" s="47"/>
      <c r="I121" s="49"/>
      <c r="J121" s="48"/>
      <c r="K121" s="49"/>
      <c r="L121" s="48"/>
      <c r="M121" s="49"/>
      <c r="N121" s="48"/>
      <c r="O121" s="49"/>
      <c r="P121" s="48"/>
      <c r="Q121" s="49">
        <v>100</v>
      </c>
      <c r="R121" s="48">
        <f>SUM(P121:Q121)</f>
        <v>100</v>
      </c>
      <c r="S121" s="49">
        <v>100</v>
      </c>
      <c r="T121" s="48">
        <v>200</v>
      </c>
      <c r="U121" s="49">
        <v>95</v>
      </c>
      <c r="V121" s="48">
        <v>295</v>
      </c>
      <c r="W121" s="49">
        <v>90</v>
      </c>
      <c r="X121" s="48">
        <v>385</v>
      </c>
      <c r="Y121" s="48">
        <v>75</v>
      </c>
      <c r="Z121" s="47">
        <f>SUM(X121:Y121)</f>
        <v>460</v>
      </c>
      <c r="AA121" s="48">
        <v>0</v>
      </c>
      <c r="AB121" s="47">
        <f>SUM(Z121:AA121)</f>
        <v>460</v>
      </c>
      <c r="AC121" s="48">
        <v>0</v>
      </c>
      <c r="AD121" s="47">
        <f t="shared" si="25"/>
        <v>460</v>
      </c>
    </row>
    <row r="122" spans="1:33" x14ac:dyDescent="0.2">
      <c r="A122" s="10">
        <v>177</v>
      </c>
      <c r="B122" s="45" t="s">
        <v>174</v>
      </c>
      <c r="C122" s="46" t="s">
        <v>175</v>
      </c>
      <c r="D122" s="37">
        <v>67</v>
      </c>
      <c r="E122" s="38" t="s">
        <v>12</v>
      </c>
      <c r="F122" s="47"/>
      <c r="G122" s="47"/>
      <c r="H122" s="47"/>
      <c r="I122" s="49"/>
      <c r="J122" s="48"/>
      <c r="K122" s="49"/>
      <c r="L122" s="48">
        <v>0</v>
      </c>
      <c r="M122" s="49">
        <v>85</v>
      </c>
      <c r="N122" s="48">
        <f>SUM(L122:M122)</f>
        <v>85</v>
      </c>
      <c r="O122" s="49">
        <v>80</v>
      </c>
      <c r="P122" s="48">
        <f>SUM(N122:O122)</f>
        <v>165</v>
      </c>
      <c r="Q122" s="49">
        <v>85</v>
      </c>
      <c r="R122" s="48">
        <f>SUM(P122:Q122)</f>
        <v>250</v>
      </c>
      <c r="S122" s="49">
        <v>75</v>
      </c>
      <c r="T122" s="48">
        <v>325</v>
      </c>
      <c r="U122" s="49">
        <v>60</v>
      </c>
      <c r="V122" s="48">
        <v>385</v>
      </c>
      <c r="W122" s="49">
        <v>35</v>
      </c>
      <c r="X122" s="48">
        <v>420</v>
      </c>
      <c r="Y122" s="48">
        <v>0</v>
      </c>
      <c r="Z122" s="47">
        <f>SUM(X122:Y122)</f>
        <v>420</v>
      </c>
      <c r="AA122" s="48">
        <v>70</v>
      </c>
      <c r="AB122" s="47">
        <f>SUM(Z122:AA122)</f>
        <v>490</v>
      </c>
      <c r="AC122" s="48">
        <v>0</v>
      </c>
      <c r="AD122" s="47">
        <f t="shared" si="25"/>
        <v>490</v>
      </c>
    </row>
    <row r="123" spans="1:33" x14ac:dyDescent="0.2">
      <c r="A123" s="10">
        <v>178</v>
      </c>
      <c r="B123" s="45" t="s">
        <v>114</v>
      </c>
      <c r="C123" s="46" t="s">
        <v>111</v>
      </c>
      <c r="D123" s="37">
        <v>73</v>
      </c>
      <c r="E123" s="38" t="s">
        <v>44</v>
      </c>
      <c r="F123" s="47"/>
      <c r="G123" s="47"/>
      <c r="H123" s="47"/>
      <c r="I123" s="49"/>
      <c r="J123" s="48"/>
      <c r="K123" s="49">
        <v>70</v>
      </c>
      <c r="L123" s="48">
        <f>SUM(J123:K123)</f>
        <v>70</v>
      </c>
      <c r="M123" s="49">
        <v>70</v>
      </c>
      <c r="N123" s="48">
        <f>SUM(L123:M123)</f>
        <v>140</v>
      </c>
      <c r="O123" s="49">
        <v>70</v>
      </c>
      <c r="P123" s="48">
        <f>SUM(N123:O123)</f>
        <v>210</v>
      </c>
      <c r="Q123" s="49">
        <v>80</v>
      </c>
      <c r="R123" s="48">
        <f>SUM(P123:Q123)</f>
        <v>290</v>
      </c>
      <c r="S123" s="49">
        <v>90</v>
      </c>
      <c r="T123" s="48">
        <v>380</v>
      </c>
      <c r="U123" s="49">
        <v>90</v>
      </c>
      <c r="V123" s="48">
        <v>470</v>
      </c>
      <c r="W123" s="49">
        <v>75</v>
      </c>
      <c r="X123" s="48">
        <v>545</v>
      </c>
      <c r="Y123" s="48">
        <v>70</v>
      </c>
      <c r="Z123" s="47">
        <f>SUM(X123:Y123)</f>
        <v>615</v>
      </c>
      <c r="AA123" s="48">
        <v>90</v>
      </c>
      <c r="AB123" s="47">
        <f>SUM(Z123:AA123)</f>
        <v>705</v>
      </c>
      <c r="AC123" s="48">
        <f>VLOOKUP(A:A,'Rangliste ab 9.Rang'!A:R,18,FALSE)</f>
        <v>80</v>
      </c>
      <c r="AD123" s="47">
        <f t="shared" si="25"/>
        <v>785</v>
      </c>
    </row>
    <row r="124" spans="1:33" x14ac:dyDescent="0.2">
      <c r="A124" s="10">
        <v>347</v>
      </c>
      <c r="B124" s="55" t="s">
        <v>391</v>
      </c>
      <c r="C124" s="60" t="s">
        <v>433</v>
      </c>
      <c r="D124" s="37">
        <v>99</v>
      </c>
      <c r="E124" s="38" t="s">
        <v>12</v>
      </c>
      <c r="F124" s="47"/>
      <c r="G124" s="47"/>
      <c r="H124" s="47"/>
      <c r="I124" s="49"/>
      <c r="J124" s="48"/>
      <c r="K124" s="49"/>
      <c r="L124" s="48"/>
      <c r="M124" s="49"/>
      <c r="N124" s="48"/>
      <c r="O124" s="49"/>
      <c r="P124" s="48"/>
      <c r="Q124" s="49"/>
      <c r="R124" s="48"/>
      <c r="S124" s="49"/>
      <c r="T124" s="48"/>
      <c r="U124" s="49"/>
      <c r="V124" s="48"/>
      <c r="W124" s="49"/>
      <c r="X124" s="48"/>
      <c r="Y124" s="48"/>
      <c r="Z124" s="47"/>
      <c r="AA124" s="48"/>
      <c r="AB124" s="47">
        <v>0</v>
      </c>
      <c r="AC124" s="48">
        <f>VLOOKUP(A:A,'Rangliste ab 9.Rang'!A:R,18,FALSE)</f>
        <v>75</v>
      </c>
      <c r="AD124" s="47">
        <f t="shared" si="25"/>
        <v>75</v>
      </c>
    </row>
    <row r="125" spans="1:33" x14ac:dyDescent="0.2">
      <c r="A125" s="10">
        <v>180</v>
      </c>
      <c r="B125" s="45" t="s">
        <v>15</v>
      </c>
      <c r="C125" s="46" t="s">
        <v>16</v>
      </c>
      <c r="D125" s="37">
        <v>87</v>
      </c>
      <c r="E125" s="38" t="s">
        <v>12</v>
      </c>
      <c r="F125" s="47">
        <v>170</v>
      </c>
      <c r="G125" s="47">
        <v>100</v>
      </c>
      <c r="H125" s="47">
        <f>SUM(F125:G125)</f>
        <v>270</v>
      </c>
      <c r="I125" s="47">
        <v>100</v>
      </c>
      <c r="J125" s="48">
        <f>SUM(H125:I125)</f>
        <v>370</v>
      </c>
      <c r="K125" s="47">
        <v>95</v>
      </c>
      <c r="L125" s="48">
        <f>SUM(J125:K125)</f>
        <v>465</v>
      </c>
      <c r="M125" s="47">
        <v>100</v>
      </c>
      <c r="N125" s="48">
        <f>SUM(L125:M125)</f>
        <v>565</v>
      </c>
      <c r="O125" s="49">
        <v>100</v>
      </c>
      <c r="P125" s="48">
        <f>SUM(N125:O125)</f>
        <v>665</v>
      </c>
      <c r="Q125" s="49">
        <v>100</v>
      </c>
      <c r="R125" s="48">
        <f>SUM(P125:Q125)</f>
        <v>765</v>
      </c>
      <c r="S125" s="49">
        <v>100</v>
      </c>
      <c r="T125" s="48">
        <v>865</v>
      </c>
      <c r="U125" s="49">
        <v>100</v>
      </c>
      <c r="V125" s="48">
        <v>965</v>
      </c>
      <c r="W125" s="49">
        <v>0</v>
      </c>
      <c r="X125" s="48">
        <v>965</v>
      </c>
      <c r="Y125" s="48">
        <v>100</v>
      </c>
      <c r="Z125" s="47">
        <f>SUM(X125:Y125)</f>
        <v>1065</v>
      </c>
      <c r="AA125" s="48">
        <v>100</v>
      </c>
      <c r="AB125" s="47">
        <f>SUM(Z125:AA125)</f>
        <v>1165</v>
      </c>
      <c r="AC125" s="48">
        <v>0</v>
      </c>
      <c r="AD125" s="47">
        <f t="shared" si="25"/>
        <v>1165</v>
      </c>
    </row>
    <row r="126" spans="1:33" x14ac:dyDescent="0.2">
      <c r="B126" s="44"/>
      <c r="C126" s="44"/>
      <c r="D126" s="41"/>
      <c r="E126" s="42"/>
      <c r="F126" s="53"/>
      <c r="G126" s="51"/>
      <c r="H126" s="53"/>
      <c r="I126" s="54"/>
      <c r="J126" s="52"/>
      <c r="K126" s="54"/>
      <c r="L126" s="52"/>
      <c r="M126" s="54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</row>
    <row r="127" spans="1:33" ht="15.75" x14ac:dyDescent="0.25">
      <c r="B127" s="9" t="s">
        <v>292</v>
      </c>
      <c r="C127" s="31"/>
      <c r="D127" s="32"/>
      <c r="E127" s="33"/>
      <c r="F127" s="53"/>
      <c r="G127" s="51"/>
      <c r="H127" s="53"/>
      <c r="I127" s="54"/>
      <c r="J127" s="52"/>
      <c r="K127" s="54"/>
      <c r="L127" s="52"/>
      <c r="M127" s="54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</row>
    <row r="128" spans="1:33" x14ac:dyDescent="0.2">
      <c r="A128" s="10">
        <v>189</v>
      </c>
      <c r="B128" s="45" t="s">
        <v>116</v>
      </c>
      <c r="C128" s="46" t="s">
        <v>117</v>
      </c>
      <c r="D128" s="37">
        <v>52</v>
      </c>
      <c r="E128" s="38" t="s">
        <v>44</v>
      </c>
      <c r="F128" s="47">
        <v>2360</v>
      </c>
      <c r="G128" s="47">
        <v>80</v>
      </c>
      <c r="H128" s="47">
        <f>SUM(F128:G128)</f>
        <v>2440</v>
      </c>
      <c r="I128" s="49">
        <v>80</v>
      </c>
      <c r="J128" s="48">
        <f>SUM(H128:I128)</f>
        <v>2520</v>
      </c>
      <c r="K128" s="49">
        <v>70</v>
      </c>
      <c r="L128" s="48">
        <f>SUM(J128:K128)</f>
        <v>2590</v>
      </c>
      <c r="M128" s="49">
        <v>80</v>
      </c>
      <c r="N128" s="48">
        <f>SUM(L128:M128)</f>
        <v>2670</v>
      </c>
      <c r="O128" s="49">
        <v>75</v>
      </c>
      <c r="P128" s="48">
        <f>SUM(N128:O128)</f>
        <v>2745</v>
      </c>
      <c r="Q128" s="49">
        <v>65</v>
      </c>
      <c r="R128" s="48">
        <f>SUM(P128:Q128)</f>
        <v>2810</v>
      </c>
      <c r="S128" s="49">
        <v>85</v>
      </c>
      <c r="T128" s="48">
        <v>2895</v>
      </c>
      <c r="U128" s="49">
        <v>70</v>
      </c>
      <c r="V128" s="48">
        <v>2965</v>
      </c>
      <c r="W128" s="49">
        <v>60</v>
      </c>
      <c r="X128" s="48">
        <v>3025</v>
      </c>
      <c r="Y128" s="48">
        <v>75</v>
      </c>
      <c r="Z128" s="47">
        <f>SUM(X128:Y128)</f>
        <v>3100</v>
      </c>
      <c r="AA128" s="48">
        <v>70</v>
      </c>
      <c r="AB128" s="47">
        <f>SUM(Z128:AA128)</f>
        <v>3170</v>
      </c>
      <c r="AC128" s="48">
        <v>0</v>
      </c>
      <c r="AD128" s="47">
        <f>SUM(AB128:AC128)</f>
        <v>3170</v>
      </c>
    </row>
    <row r="129" spans="1:30" x14ac:dyDescent="0.2">
      <c r="A129" s="10">
        <v>192</v>
      </c>
      <c r="B129" s="45" t="s">
        <v>91</v>
      </c>
      <c r="C129" s="46" t="s">
        <v>92</v>
      </c>
      <c r="D129" s="37">
        <v>51</v>
      </c>
      <c r="E129" s="38" t="s">
        <v>12</v>
      </c>
      <c r="F129" s="47">
        <v>1710</v>
      </c>
      <c r="G129" s="47">
        <v>100</v>
      </c>
      <c r="H129" s="47">
        <f>SUM(F129:G129)</f>
        <v>1810</v>
      </c>
      <c r="I129" s="49">
        <v>90</v>
      </c>
      <c r="J129" s="48">
        <f>SUM(H129:I129)</f>
        <v>1900</v>
      </c>
      <c r="K129" s="49">
        <v>95</v>
      </c>
      <c r="L129" s="48">
        <f>SUM(J129:K129)</f>
        <v>1995</v>
      </c>
      <c r="M129" s="49">
        <v>90</v>
      </c>
      <c r="N129" s="48">
        <f>SUM(L129:M129)</f>
        <v>2085</v>
      </c>
      <c r="O129" s="49">
        <v>100</v>
      </c>
      <c r="P129" s="48">
        <f>SUM(N129:O129)</f>
        <v>2185</v>
      </c>
      <c r="Q129" s="49">
        <v>95</v>
      </c>
      <c r="R129" s="48">
        <f>SUM(P129:Q129)</f>
        <v>2280</v>
      </c>
      <c r="S129" s="49">
        <v>100</v>
      </c>
      <c r="T129" s="48">
        <v>2380</v>
      </c>
      <c r="U129" s="49">
        <v>95</v>
      </c>
      <c r="V129" s="48">
        <v>2475</v>
      </c>
      <c r="W129" s="49">
        <v>85</v>
      </c>
      <c r="X129" s="48">
        <v>2560</v>
      </c>
      <c r="Y129" s="48">
        <v>0</v>
      </c>
      <c r="Z129" s="47">
        <f>SUM(X129:Y129)</f>
        <v>2560</v>
      </c>
      <c r="AA129" s="48">
        <v>0</v>
      </c>
      <c r="AB129" s="47">
        <f>SUM(Z129:AA129)</f>
        <v>2560</v>
      </c>
      <c r="AC129" s="48">
        <v>0</v>
      </c>
      <c r="AD129" s="47">
        <f>SUM(AB129:AC129)</f>
        <v>2560</v>
      </c>
    </row>
    <row r="130" spans="1:30" x14ac:dyDescent="0.2">
      <c r="A130" s="10">
        <v>319</v>
      </c>
      <c r="B130" s="55" t="s">
        <v>407</v>
      </c>
      <c r="C130" s="60" t="s">
        <v>408</v>
      </c>
      <c r="D130" s="37">
        <v>72</v>
      </c>
      <c r="E130" s="38" t="s">
        <v>12</v>
      </c>
      <c r="F130" s="47"/>
      <c r="G130" s="47"/>
      <c r="H130" s="47"/>
      <c r="I130" s="49"/>
      <c r="J130" s="48"/>
      <c r="K130" s="49"/>
      <c r="L130" s="48"/>
      <c r="M130" s="49"/>
      <c r="N130" s="48"/>
      <c r="O130" s="49"/>
      <c r="P130" s="48"/>
      <c r="Q130" s="49"/>
      <c r="R130" s="48"/>
      <c r="S130" s="49"/>
      <c r="T130" s="48">
        <v>0</v>
      </c>
      <c r="U130" s="49">
        <v>55</v>
      </c>
      <c r="V130" s="48">
        <v>55</v>
      </c>
      <c r="W130" s="49">
        <v>70</v>
      </c>
      <c r="X130" s="48">
        <v>125</v>
      </c>
      <c r="Y130" s="48">
        <v>0</v>
      </c>
      <c r="Z130" s="47">
        <f>SUM(X130:Y130)</f>
        <v>125</v>
      </c>
      <c r="AA130" s="48">
        <v>0</v>
      </c>
      <c r="AB130" s="47">
        <f>SUM(Z130:AA130)</f>
        <v>125</v>
      </c>
      <c r="AC130" s="48">
        <v>0</v>
      </c>
      <c r="AD130" s="47">
        <f>SUM(AB130:AC130)</f>
        <v>125</v>
      </c>
    </row>
    <row r="131" spans="1:30" x14ac:dyDescent="0.2">
      <c r="B131" s="50"/>
      <c r="C131" s="44"/>
      <c r="D131" s="41"/>
      <c r="E131" s="42"/>
      <c r="F131" s="53"/>
      <c r="G131" s="51"/>
      <c r="H131" s="53"/>
      <c r="I131" s="54"/>
      <c r="J131" s="52"/>
      <c r="K131" s="54"/>
      <c r="L131" s="52"/>
      <c r="M131" s="54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</row>
    <row r="132" spans="1:30" ht="15.75" x14ac:dyDescent="0.25">
      <c r="B132" s="9" t="s">
        <v>298</v>
      </c>
      <c r="C132" s="31"/>
      <c r="D132" s="32"/>
      <c r="E132" s="33"/>
      <c r="F132" s="53"/>
      <c r="G132" s="51"/>
      <c r="H132" s="53"/>
      <c r="I132" s="54"/>
      <c r="J132" s="52"/>
      <c r="K132" s="54"/>
      <c r="L132" s="52"/>
      <c r="M132" s="54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</row>
    <row r="133" spans="1:30" x14ac:dyDescent="0.2">
      <c r="A133" s="10">
        <v>198</v>
      </c>
      <c r="B133" s="45" t="s">
        <v>17</v>
      </c>
      <c r="C133" s="60" t="s">
        <v>18</v>
      </c>
      <c r="D133" s="37">
        <v>82</v>
      </c>
      <c r="E133" s="38" t="s">
        <v>12</v>
      </c>
      <c r="F133" s="47">
        <v>510</v>
      </c>
      <c r="G133" s="47">
        <v>90</v>
      </c>
      <c r="H133" s="47">
        <f>SUM(F133:G133)</f>
        <v>600</v>
      </c>
      <c r="I133" s="49">
        <v>95</v>
      </c>
      <c r="J133" s="48">
        <f>SUM(H133:I133)</f>
        <v>695</v>
      </c>
      <c r="K133" s="49">
        <v>95</v>
      </c>
      <c r="L133" s="48">
        <f t="shared" ref="L133:L138" si="26">SUM(J133:K133)</f>
        <v>790</v>
      </c>
      <c r="M133" s="49">
        <v>100</v>
      </c>
      <c r="N133" s="48">
        <f t="shared" ref="N133:N138" si="27">SUM(L133:M133)</f>
        <v>890</v>
      </c>
      <c r="O133" s="49">
        <v>100</v>
      </c>
      <c r="P133" s="48">
        <f t="shared" ref="P133:P138" si="28">SUM(N133:O133)</f>
        <v>990</v>
      </c>
      <c r="Q133" s="49">
        <v>95</v>
      </c>
      <c r="R133" s="48">
        <f t="shared" ref="R133:R138" si="29">SUM(P133:Q133)</f>
        <v>1085</v>
      </c>
      <c r="S133" s="49">
        <v>100</v>
      </c>
      <c r="T133" s="48">
        <v>1185</v>
      </c>
      <c r="U133" s="49">
        <v>100</v>
      </c>
      <c r="V133" s="48">
        <v>1285</v>
      </c>
      <c r="W133" s="49">
        <v>0</v>
      </c>
      <c r="X133" s="48">
        <v>1285</v>
      </c>
      <c r="Y133" s="48">
        <v>100</v>
      </c>
      <c r="Z133" s="47">
        <f t="shared" ref="Z133:Z138" si="30">SUM(X133:Y133)</f>
        <v>1385</v>
      </c>
      <c r="AA133" s="48">
        <v>95</v>
      </c>
      <c r="AB133" s="47">
        <f t="shared" ref="AB133:AB138" si="31">SUM(Z133:AA133)</f>
        <v>1480</v>
      </c>
      <c r="AC133" s="48">
        <v>0</v>
      </c>
      <c r="AD133" s="47">
        <f t="shared" ref="AD133:AD140" si="32">SUM(AB133:AC133)</f>
        <v>1480</v>
      </c>
    </row>
    <row r="134" spans="1:30" x14ac:dyDescent="0.2">
      <c r="A134" s="10">
        <v>200</v>
      </c>
      <c r="B134" s="45" t="s">
        <v>95</v>
      </c>
      <c r="C134" s="46" t="s">
        <v>18</v>
      </c>
      <c r="D134" s="37">
        <v>85</v>
      </c>
      <c r="E134" s="38" t="s">
        <v>12</v>
      </c>
      <c r="F134" s="47">
        <v>310</v>
      </c>
      <c r="G134" s="47">
        <v>95</v>
      </c>
      <c r="H134" s="47">
        <f>SUM(F134:G134)</f>
        <v>405</v>
      </c>
      <c r="I134" s="49">
        <v>80</v>
      </c>
      <c r="J134" s="48">
        <f>SUM(H134:I134)</f>
        <v>485</v>
      </c>
      <c r="K134" s="49">
        <v>100</v>
      </c>
      <c r="L134" s="48">
        <f t="shared" si="26"/>
        <v>585</v>
      </c>
      <c r="M134" s="49">
        <v>100</v>
      </c>
      <c r="N134" s="48">
        <f t="shared" si="27"/>
        <v>685</v>
      </c>
      <c r="O134" s="49">
        <v>80</v>
      </c>
      <c r="P134" s="48">
        <f t="shared" si="28"/>
        <v>765</v>
      </c>
      <c r="Q134" s="49">
        <v>0</v>
      </c>
      <c r="R134" s="48">
        <f t="shared" si="29"/>
        <v>765</v>
      </c>
      <c r="S134" s="49">
        <v>0</v>
      </c>
      <c r="T134" s="48">
        <v>765</v>
      </c>
      <c r="U134" s="49">
        <v>0</v>
      </c>
      <c r="V134" s="48">
        <v>765</v>
      </c>
      <c r="W134" s="49">
        <v>0</v>
      </c>
      <c r="X134" s="48">
        <v>765</v>
      </c>
      <c r="Y134" s="48">
        <v>95</v>
      </c>
      <c r="Z134" s="47">
        <f t="shared" si="30"/>
        <v>860</v>
      </c>
      <c r="AA134" s="48">
        <v>0</v>
      </c>
      <c r="AB134" s="47">
        <f t="shared" si="31"/>
        <v>860</v>
      </c>
      <c r="AC134" s="48">
        <v>0</v>
      </c>
      <c r="AD134" s="47">
        <f t="shared" si="32"/>
        <v>860</v>
      </c>
    </row>
    <row r="135" spans="1:30" x14ac:dyDescent="0.2">
      <c r="A135" s="10">
        <v>201</v>
      </c>
      <c r="B135" s="45" t="s">
        <v>299</v>
      </c>
      <c r="C135" s="46" t="s">
        <v>300</v>
      </c>
      <c r="D135" s="37">
        <v>60</v>
      </c>
      <c r="E135" s="38" t="s">
        <v>7</v>
      </c>
      <c r="F135" s="47">
        <v>1325</v>
      </c>
      <c r="G135" s="47">
        <v>85</v>
      </c>
      <c r="H135" s="47">
        <f>SUM(F135:G135)</f>
        <v>1410</v>
      </c>
      <c r="I135" s="49"/>
      <c r="J135" s="48">
        <f>SUM(H135:I135)</f>
        <v>1410</v>
      </c>
      <c r="K135" s="49"/>
      <c r="L135" s="48">
        <f t="shared" si="26"/>
        <v>1410</v>
      </c>
      <c r="M135" s="49"/>
      <c r="N135" s="48">
        <f t="shared" si="27"/>
        <v>1410</v>
      </c>
      <c r="O135" s="49">
        <v>0</v>
      </c>
      <c r="P135" s="48">
        <f t="shared" si="28"/>
        <v>1410</v>
      </c>
      <c r="Q135" s="49">
        <v>0</v>
      </c>
      <c r="R135" s="48">
        <f t="shared" si="29"/>
        <v>1410</v>
      </c>
      <c r="S135" s="49">
        <v>0</v>
      </c>
      <c r="T135" s="48">
        <v>1410</v>
      </c>
      <c r="U135" s="49">
        <v>75</v>
      </c>
      <c r="V135" s="48">
        <v>1485</v>
      </c>
      <c r="W135" s="49">
        <v>95</v>
      </c>
      <c r="X135" s="48">
        <v>1580</v>
      </c>
      <c r="Y135" s="48">
        <v>70</v>
      </c>
      <c r="Z135" s="47">
        <f t="shared" si="30"/>
        <v>1650</v>
      </c>
      <c r="AA135" s="48">
        <v>90</v>
      </c>
      <c r="AB135" s="47">
        <f t="shared" si="31"/>
        <v>1740</v>
      </c>
      <c r="AC135" s="48">
        <f>VLOOKUP(A:A,'Rangliste ab 9.Rang'!A:R,18,FALSE)</f>
        <v>85</v>
      </c>
      <c r="AD135" s="47">
        <f t="shared" si="32"/>
        <v>1825</v>
      </c>
    </row>
    <row r="136" spans="1:30" x14ac:dyDescent="0.2">
      <c r="A136" s="10">
        <v>202</v>
      </c>
      <c r="B136" s="45" t="s">
        <v>197</v>
      </c>
      <c r="C136" s="46" t="s">
        <v>198</v>
      </c>
      <c r="D136" s="37">
        <v>47</v>
      </c>
      <c r="E136" s="38" t="s">
        <v>12</v>
      </c>
      <c r="F136" s="47">
        <v>1975</v>
      </c>
      <c r="G136" s="47">
        <v>65</v>
      </c>
      <c r="H136" s="47">
        <f>SUM(F136:G136)</f>
        <v>2040</v>
      </c>
      <c r="I136" s="49">
        <v>75</v>
      </c>
      <c r="J136" s="48">
        <f>SUM(H136:I136)</f>
        <v>2115</v>
      </c>
      <c r="K136" s="49">
        <v>90</v>
      </c>
      <c r="L136" s="48">
        <f t="shared" si="26"/>
        <v>2205</v>
      </c>
      <c r="M136" s="49">
        <v>65</v>
      </c>
      <c r="N136" s="48">
        <f t="shared" si="27"/>
        <v>2270</v>
      </c>
      <c r="O136" s="49">
        <v>75</v>
      </c>
      <c r="P136" s="48">
        <f t="shared" si="28"/>
        <v>2345</v>
      </c>
      <c r="Q136" s="49">
        <v>50</v>
      </c>
      <c r="R136" s="48">
        <f t="shared" si="29"/>
        <v>2395</v>
      </c>
      <c r="S136" s="49">
        <v>70</v>
      </c>
      <c r="T136" s="48">
        <v>2465</v>
      </c>
      <c r="U136" s="49">
        <v>60</v>
      </c>
      <c r="V136" s="48">
        <v>2525</v>
      </c>
      <c r="W136" s="49">
        <v>0</v>
      </c>
      <c r="X136" s="48">
        <v>2525</v>
      </c>
      <c r="Y136" s="48">
        <v>0</v>
      </c>
      <c r="Z136" s="47">
        <f t="shared" si="30"/>
        <v>2525</v>
      </c>
      <c r="AA136" s="48">
        <v>0</v>
      </c>
      <c r="AB136" s="47">
        <f t="shared" si="31"/>
        <v>2525</v>
      </c>
      <c r="AC136" s="48">
        <v>0</v>
      </c>
      <c r="AD136" s="47">
        <f t="shared" si="32"/>
        <v>2525</v>
      </c>
    </row>
    <row r="137" spans="1:30" x14ac:dyDescent="0.2">
      <c r="A137" s="10">
        <v>205</v>
      </c>
      <c r="B137" s="45" t="s">
        <v>128</v>
      </c>
      <c r="C137" s="46" t="s">
        <v>419</v>
      </c>
      <c r="D137" s="37">
        <v>69</v>
      </c>
      <c r="E137" s="38" t="s">
        <v>44</v>
      </c>
      <c r="F137" s="47">
        <v>440</v>
      </c>
      <c r="G137" s="47"/>
      <c r="H137" s="47">
        <f>SUM(F137:G137)</f>
        <v>440</v>
      </c>
      <c r="I137" s="49">
        <v>80</v>
      </c>
      <c r="J137" s="48">
        <f>SUM(H137:I137)</f>
        <v>520</v>
      </c>
      <c r="K137" s="49">
        <v>70</v>
      </c>
      <c r="L137" s="48">
        <f t="shared" si="26"/>
        <v>590</v>
      </c>
      <c r="M137" s="49">
        <v>70</v>
      </c>
      <c r="N137" s="48">
        <f t="shared" si="27"/>
        <v>660</v>
      </c>
      <c r="O137" s="49">
        <v>80</v>
      </c>
      <c r="P137" s="48">
        <f t="shared" si="28"/>
        <v>740</v>
      </c>
      <c r="Q137" s="49">
        <v>0</v>
      </c>
      <c r="R137" s="48">
        <f t="shared" si="29"/>
        <v>740</v>
      </c>
      <c r="S137" s="49">
        <v>75</v>
      </c>
      <c r="T137" s="48">
        <v>815</v>
      </c>
      <c r="U137" s="49">
        <v>85</v>
      </c>
      <c r="V137" s="48">
        <v>900</v>
      </c>
      <c r="W137" s="49">
        <v>85</v>
      </c>
      <c r="X137" s="48">
        <v>985</v>
      </c>
      <c r="Y137" s="48">
        <v>95</v>
      </c>
      <c r="Z137" s="47">
        <f t="shared" si="30"/>
        <v>1080</v>
      </c>
      <c r="AA137" s="48">
        <v>85</v>
      </c>
      <c r="AB137" s="47">
        <f t="shared" si="31"/>
        <v>1165</v>
      </c>
      <c r="AC137" s="48">
        <f>VLOOKUP(A:A,'Rangliste ab 9.Rang'!A:R,18,FALSE)</f>
        <v>85</v>
      </c>
      <c r="AD137" s="47">
        <f t="shared" si="32"/>
        <v>1250</v>
      </c>
    </row>
    <row r="138" spans="1:30" x14ac:dyDescent="0.2">
      <c r="A138" s="10">
        <v>207</v>
      </c>
      <c r="B138" s="45" t="s">
        <v>150</v>
      </c>
      <c r="C138" s="46" t="s">
        <v>86</v>
      </c>
      <c r="D138" s="37">
        <v>45</v>
      </c>
      <c r="E138" s="38" t="s">
        <v>12</v>
      </c>
      <c r="F138" s="47"/>
      <c r="G138" s="47"/>
      <c r="H138" s="47"/>
      <c r="I138" s="49"/>
      <c r="J138" s="48">
        <v>305</v>
      </c>
      <c r="K138" s="49">
        <v>90</v>
      </c>
      <c r="L138" s="48">
        <f t="shared" si="26"/>
        <v>395</v>
      </c>
      <c r="M138" s="49">
        <v>70</v>
      </c>
      <c r="N138" s="48">
        <f t="shared" si="27"/>
        <v>465</v>
      </c>
      <c r="O138" s="49">
        <v>0</v>
      </c>
      <c r="P138" s="48">
        <f t="shared" si="28"/>
        <v>465</v>
      </c>
      <c r="Q138" s="49">
        <v>0</v>
      </c>
      <c r="R138" s="48">
        <f t="shared" si="29"/>
        <v>465</v>
      </c>
      <c r="S138" s="49">
        <v>0</v>
      </c>
      <c r="T138" s="48">
        <v>465</v>
      </c>
      <c r="U138" s="49">
        <v>0</v>
      </c>
      <c r="V138" s="48">
        <v>465</v>
      </c>
      <c r="W138" s="49">
        <v>70</v>
      </c>
      <c r="X138" s="48">
        <v>535</v>
      </c>
      <c r="Y138" s="48">
        <v>50</v>
      </c>
      <c r="Z138" s="47">
        <f t="shared" si="30"/>
        <v>585</v>
      </c>
      <c r="AA138" s="48">
        <v>0</v>
      </c>
      <c r="AB138" s="47">
        <f t="shared" si="31"/>
        <v>585</v>
      </c>
      <c r="AC138" s="48">
        <v>0</v>
      </c>
      <c r="AD138" s="47">
        <f t="shared" si="32"/>
        <v>585</v>
      </c>
    </row>
    <row r="139" spans="1:30" x14ac:dyDescent="0.2">
      <c r="A139" s="10">
        <v>348</v>
      </c>
      <c r="B139" s="55" t="s">
        <v>466</v>
      </c>
      <c r="C139" s="60" t="s">
        <v>467</v>
      </c>
      <c r="D139" s="37">
        <v>67</v>
      </c>
      <c r="E139" s="38" t="s">
        <v>44</v>
      </c>
      <c r="F139" s="47"/>
      <c r="G139" s="47"/>
      <c r="H139" s="47"/>
      <c r="I139" s="49"/>
      <c r="J139" s="48"/>
      <c r="K139" s="49"/>
      <c r="L139" s="48"/>
      <c r="M139" s="49"/>
      <c r="N139" s="48"/>
      <c r="O139" s="49"/>
      <c r="P139" s="48"/>
      <c r="Q139" s="49"/>
      <c r="R139" s="48"/>
      <c r="S139" s="49"/>
      <c r="T139" s="48"/>
      <c r="U139" s="49"/>
      <c r="V139" s="48"/>
      <c r="W139" s="49"/>
      <c r="X139" s="48"/>
      <c r="Y139" s="48"/>
      <c r="Z139" s="47"/>
      <c r="AA139" s="48"/>
      <c r="AB139" s="47">
        <v>0</v>
      </c>
      <c r="AC139" s="48">
        <f>VLOOKUP(A:A,'Rangliste ab 9.Rang'!A:R,18,FALSE)</f>
        <v>85</v>
      </c>
      <c r="AD139" s="47">
        <f t="shared" si="32"/>
        <v>85</v>
      </c>
    </row>
    <row r="140" spans="1:30" x14ac:dyDescent="0.2">
      <c r="A140" s="10">
        <v>298</v>
      </c>
      <c r="B140" s="45" t="s">
        <v>373</v>
      </c>
      <c r="C140" s="46" t="s">
        <v>127</v>
      </c>
      <c r="D140" s="37">
        <v>82</v>
      </c>
      <c r="E140" s="38" t="s">
        <v>44</v>
      </c>
      <c r="F140" s="47"/>
      <c r="G140" s="47"/>
      <c r="H140" s="47"/>
      <c r="I140" s="49"/>
      <c r="J140" s="48"/>
      <c r="K140" s="49"/>
      <c r="L140" s="48"/>
      <c r="M140" s="49"/>
      <c r="N140" s="48"/>
      <c r="O140" s="49"/>
      <c r="P140" s="48"/>
      <c r="Q140" s="49">
        <v>55</v>
      </c>
      <c r="R140" s="48">
        <f>SUM(P140:Q140)</f>
        <v>55</v>
      </c>
      <c r="S140" s="49">
        <v>80</v>
      </c>
      <c r="T140" s="48">
        <v>135</v>
      </c>
      <c r="U140" s="49">
        <v>70</v>
      </c>
      <c r="V140" s="48">
        <v>205</v>
      </c>
      <c r="W140" s="49">
        <v>85</v>
      </c>
      <c r="X140" s="48">
        <v>290</v>
      </c>
      <c r="Y140" s="48">
        <v>70</v>
      </c>
      <c r="Z140" s="47">
        <f>SUM(X140:Y140)</f>
        <v>360</v>
      </c>
      <c r="AA140" s="48">
        <v>70</v>
      </c>
      <c r="AB140" s="47">
        <f>SUM(Z140:AA140)</f>
        <v>430</v>
      </c>
      <c r="AC140" s="48">
        <f>VLOOKUP(A:A,'Rangliste ab 9.Rang'!A:R,18,FALSE)</f>
        <v>70</v>
      </c>
      <c r="AD140" s="47">
        <f t="shared" si="32"/>
        <v>500</v>
      </c>
    </row>
    <row r="141" spans="1:30" x14ac:dyDescent="0.2">
      <c r="B141" s="50"/>
      <c r="C141" s="44"/>
      <c r="D141" s="41"/>
      <c r="E141" s="42"/>
      <c r="F141" s="53"/>
      <c r="G141" s="51"/>
      <c r="H141" s="53"/>
      <c r="I141" s="54"/>
      <c r="J141" s="52"/>
      <c r="K141" s="54"/>
      <c r="L141" s="52"/>
      <c r="M141" s="54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</row>
    <row r="142" spans="1:30" ht="15.75" x14ac:dyDescent="0.25">
      <c r="B142" s="9" t="s">
        <v>301</v>
      </c>
      <c r="C142" s="31"/>
      <c r="D142" s="32"/>
      <c r="E142" s="33"/>
      <c r="F142" s="53"/>
      <c r="G142" s="51"/>
      <c r="H142" s="53"/>
      <c r="I142" s="54"/>
      <c r="J142" s="52"/>
      <c r="K142" s="54"/>
      <c r="L142" s="52"/>
      <c r="M142" s="54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</row>
    <row r="143" spans="1:30" x14ac:dyDescent="0.2">
      <c r="A143" s="10">
        <v>334</v>
      </c>
      <c r="B143" s="55" t="s">
        <v>436</v>
      </c>
      <c r="C143" s="60" t="s">
        <v>437</v>
      </c>
      <c r="D143" s="37">
        <v>97</v>
      </c>
      <c r="E143" s="38" t="s">
        <v>12</v>
      </c>
      <c r="F143" s="47"/>
      <c r="G143" s="47"/>
      <c r="H143" s="47"/>
      <c r="I143" s="49"/>
      <c r="J143" s="48"/>
      <c r="K143" s="49"/>
      <c r="L143" s="48"/>
      <c r="M143" s="49"/>
      <c r="N143" s="48"/>
      <c r="O143" s="49"/>
      <c r="P143" s="48"/>
      <c r="Q143" s="49"/>
      <c r="R143" s="48"/>
      <c r="S143" s="49"/>
      <c r="T143" s="48"/>
      <c r="U143" s="49"/>
      <c r="V143" s="48"/>
      <c r="W143" s="49"/>
      <c r="X143" s="48"/>
      <c r="Y143" s="48">
        <v>65</v>
      </c>
      <c r="Z143" s="47">
        <f>SUM(X143:Y143)</f>
        <v>65</v>
      </c>
      <c r="AA143" s="48">
        <v>70</v>
      </c>
      <c r="AB143" s="47">
        <f>SUM(Z143:AA143)</f>
        <v>135</v>
      </c>
      <c r="AC143" s="48">
        <v>0</v>
      </c>
      <c r="AD143" s="47">
        <f>SUM(AB143:AC143)</f>
        <v>135</v>
      </c>
    </row>
    <row r="144" spans="1:30" x14ac:dyDescent="0.2">
      <c r="A144" s="10">
        <v>321</v>
      </c>
      <c r="B144" s="55" t="s">
        <v>410</v>
      </c>
      <c r="C144" s="60" t="s">
        <v>414</v>
      </c>
      <c r="D144" s="37">
        <v>71</v>
      </c>
      <c r="E144" s="38" t="s">
        <v>44</v>
      </c>
      <c r="F144" s="47"/>
      <c r="G144" s="47"/>
      <c r="H144" s="47"/>
      <c r="I144" s="49"/>
      <c r="J144" s="48"/>
      <c r="K144" s="49"/>
      <c r="L144" s="48"/>
      <c r="M144" s="49"/>
      <c r="N144" s="48"/>
      <c r="O144" s="49"/>
      <c r="P144" s="48"/>
      <c r="Q144" s="49"/>
      <c r="R144" s="48"/>
      <c r="S144" s="49"/>
      <c r="T144" s="48">
        <v>0</v>
      </c>
      <c r="U144" s="49">
        <v>50</v>
      </c>
      <c r="V144" s="48">
        <v>50</v>
      </c>
      <c r="W144" s="49">
        <v>0</v>
      </c>
      <c r="X144" s="48">
        <v>50</v>
      </c>
      <c r="Y144" s="48">
        <v>0</v>
      </c>
      <c r="Z144" s="47">
        <f>SUM(X144:Y144)</f>
        <v>50</v>
      </c>
      <c r="AA144" s="48">
        <v>0</v>
      </c>
      <c r="AB144" s="47">
        <f>SUM(Z144:AA144)</f>
        <v>50</v>
      </c>
      <c r="AC144" s="48">
        <v>0</v>
      </c>
      <c r="AD144" s="47">
        <f>SUM(AB144:AC144)</f>
        <v>50</v>
      </c>
    </row>
    <row r="145" spans="1:30" x14ac:dyDescent="0.2">
      <c r="A145" s="10">
        <v>218</v>
      </c>
      <c r="B145" s="45" t="s">
        <v>82</v>
      </c>
      <c r="C145" s="46" t="s">
        <v>83</v>
      </c>
      <c r="D145" s="37">
        <v>59</v>
      </c>
      <c r="E145" s="38" t="s">
        <v>12</v>
      </c>
      <c r="F145" s="47">
        <v>725</v>
      </c>
      <c r="G145" s="47">
        <v>30</v>
      </c>
      <c r="H145" s="47">
        <f>SUM(F145:G145)</f>
        <v>755</v>
      </c>
      <c r="I145" s="49">
        <v>35</v>
      </c>
      <c r="J145" s="48">
        <f>SUM(H145:I145)</f>
        <v>790</v>
      </c>
      <c r="K145" s="49">
        <v>40</v>
      </c>
      <c r="L145" s="48">
        <f>SUM(J145:K145)</f>
        <v>830</v>
      </c>
      <c r="M145" s="49">
        <v>25</v>
      </c>
      <c r="N145" s="48">
        <f>SUM(L145:M145)</f>
        <v>855</v>
      </c>
      <c r="O145" s="49">
        <v>35</v>
      </c>
      <c r="P145" s="48">
        <f>SUM(N145:O145)</f>
        <v>890</v>
      </c>
      <c r="Q145" s="49">
        <v>20</v>
      </c>
      <c r="R145" s="48">
        <f>SUM(P145:Q145)</f>
        <v>910</v>
      </c>
      <c r="S145" s="49">
        <v>35</v>
      </c>
      <c r="T145" s="48">
        <v>945</v>
      </c>
      <c r="U145" s="49">
        <v>30</v>
      </c>
      <c r="V145" s="48">
        <v>975</v>
      </c>
      <c r="W145" s="49">
        <v>20</v>
      </c>
      <c r="X145" s="48">
        <v>995</v>
      </c>
      <c r="Y145" s="48">
        <v>0</v>
      </c>
      <c r="Z145" s="47">
        <f>SUM(X145:Y145)</f>
        <v>995</v>
      </c>
      <c r="AA145" s="48">
        <v>0</v>
      </c>
      <c r="AB145" s="47">
        <f>SUM(Z145:AA145)</f>
        <v>995</v>
      </c>
      <c r="AC145" s="48">
        <v>0</v>
      </c>
      <c r="AD145" s="47">
        <f>SUM(AB145:AC145)</f>
        <v>995</v>
      </c>
    </row>
    <row r="146" spans="1:30" x14ac:dyDescent="0.2">
      <c r="B146" s="50"/>
      <c r="C146" s="44"/>
      <c r="D146" s="41"/>
      <c r="E146" s="42"/>
      <c r="F146" s="53"/>
      <c r="G146" s="51"/>
      <c r="H146" s="53"/>
      <c r="I146" s="54"/>
      <c r="J146" s="52"/>
      <c r="K146" s="54"/>
      <c r="L146" s="52"/>
      <c r="M146" s="54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</row>
    <row r="147" spans="1:30" ht="15.75" x14ac:dyDescent="0.25">
      <c r="B147" s="9" t="s">
        <v>310</v>
      </c>
      <c r="C147" s="31"/>
      <c r="D147" s="32"/>
      <c r="E147" s="33"/>
      <c r="F147" s="53"/>
      <c r="G147" s="51"/>
      <c r="H147" s="53"/>
      <c r="I147" s="54"/>
      <c r="J147" s="52"/>
      <c r="K147" s="54"/>
      <c r="L147" s="52"/>
      <c r="M147" s="54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</row>
    <row r="148" spans="1:30" x14ac:dyDescent="0.2">
      <c r="A148" s="10">
        <v>311</v>
      </c>
      <c r="B148" s="55" t="s">
        <v>395</v>
      </c>
      <c r="C148" s="60" t="s">
        <v>129</v>
      </c>
      <c r="D148" s="37">
        <v>62</v>
      </c>
      <c r="E148" s="38" t="s">
        <v>44</v>
      </c>
      <c r="F148" s="47"/>
      <c r="G148" s="47"/>
      <c r="H148" s="47"/>
      <c r="I148" s="49"/>
      <c r="J148" s="48"/>
      <c r="K148" s="49"/>
      <c r="L148" s="48"/>
      <c r="M148" s="49"/>
      <c r="N148" s="48"/>
      <c r="O148" s="49"/>
      <c r="P148" s="48"/>
      <c r="Q148" s="49"/>
      <c r="R148" s="48">
        <v>0</v>
      </c>
      <c r="S148" s="49">
        <v>75</v>
      </c>
      <c r="T148" s="48">
        <v>75</v>
      </c>
      <c r="U148" s="49">
        <v>70</v>
      </c>
      <c r="V148" s="48">
        <v>145</v>
      </c>
      <c r="W148" s="49">
        <v>70</v>
      </c>
      <c r="X148" s="48">
        <v>215</v>
      </c>
      <c r="Y148" s="48">
        <v>0</v>
      </c>
      <c r="Z148" s="47">
        <f>SUM(X148:Y148)</f>
        <v>215</v>
      </c>
      <c r="AA148" s="48">
        <v>0</v>
      </c>
      <c r="AB148" s="47">
        <f>SUM(Z148:AA148)</f>
        <v>215</v>
      </c>
      <c r="AC148" s="48">
        <v>0</v>
      </c>
      <c r="AD148" s="47">
        <f>SUM(AB148:AC148)</f>
        <v>215</v>
      </c>
    </row>
    <row r="149" spans="1:30" x14ac:dyDescent="0.2">
      <c r="B149" s="50"/>
      <c r="C149" s="44"/>
      <c r="D149" s="41"/>
      <c r="E149" s="42"/>
      <c r="F149" s="53"/>
      <c r="G149" s="51"/>
      <c r="H149" s="53"/>
      <c r="I149" s="54"/>
      <c r="J149" s="52"/>
      <c r="K149" s="54"/>
      <c r="L149" s="52"/>
      <c r="M149" s="54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</row>
    <row r="150" spans="1:30" ht="15.75" x14ac:dyDescent="0.25">
      <c r="B150" s="9" t="s">
        <v>317</v>
      </c>
      <c r="C150" s="31"/>
      <c r="D150" s="32"/>
      <c r="E150" s="33"/>
      <c r="F150" s="53"/>
      <c r="G150" s="51"/>
      <c r="H150" s="53"/>
      <c r="I150" s="54"/>
      <c r="J150" s="52"/>
      <c r="K150" s="54"/>
      <c r="L150" s="52"/>
      <c r="M150" s="54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</row>
    <row r="151" spans="1:30" ht="15.75" x14ac:dyDescent="0.25">
      <c r="B151" s="9"/>
      <c r="C151" s="31"/>
      <c r="D151" s="32"/>
      <c r="E151" s="33"/>
      <c r="F151" s="53"/>
      <c r="G151" s="51"/>
      <c r="H151" s="53"/>
      <c r="I151" s="54"/>
      <c r="J151" s="52"/>
      <c r="K151" s="54"/>
      <c r="L151" s="52"/>
      <c r="M151" s="54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</row>
    <row r="152" spans="1:30" ht="15.75" x14ac:dyDescent="0.25">
      <c r="B152" s="9" t="s">
        <v>318</v>
      </c>
      <c r="C152" s="31"/>
      <c r="D152" s="32"/>
      <c r="E152" s="33"/>
      <c r="F152" s="53"/>
      <c r="G152" s="51"/>
      <c r="H152" s="53"/>
      <c r="I152" s="54"/>
      <c r="J152" s="52"/>
      <c r="K152" s="54"/>
      <c r="L152" s="52"/>
      <c r="M152" s="54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</row>
    <row r="153" spans="1:30" x14ac:dyDescent="0.2">
      <c r="A153" s="10">
        <v>235</v>
      </c>
      <c r="B153" s="45" t="s">
        <v>26</v>
      </c>
      <c r="C153" s="46" t="s">
        <v>27</v>
      </c>
      <c r="D153" s="37">
        <v>44</v>
      </c>
      <c r="E153" s="38" t="s">
        <v>12</v>
      </c>
      <c r="F153" s="47">
        <v>300</v>
      </c>
      <c r="G153" s="47">
        <v>95</v>
      </c>
      <c r="H153" s="47">
        <f>SUM(F153:G153)</f>
        <v>395</v>
      </c>
      <c r="I153" s="49">
        <v>90</v>
      </c>
      <c r="J153" s="48">
        <f>SUM(H153:I153)</f>
        <v>485</v>
      </c>
      <c r="K153" s="49">
        <v>90</v>
      </c>
      <c r="L153" s="48">
        <f>SUM(J153:K153)</f>
        <v>575</v>
      </c>
      <c r="M153" s="49">
        <v>100</v>
      </c>
      <c r="N153" s="48">
        <f>SUM(L153:M153)</f>
        <v>675</v>
      </c>
      <c r="O153" s="49">
        <v>100</v>
      </c>
      <c r="P153" s="48">
        <f>SUM(N153:O153)</f>
        <v>775</v>
      </c>
      <c r="Q153" s="49">
        <v>100</v>
      </c>
      <c r="R153" s="48">
        <f>SUM(P153:Q153)</f>
        <v>875</v>
      </c>
      <c r="S153" s="49">
        <v>100</v>
      </c>
      <c r="T153" s="48">
        <v>975</v>
      </c>
      <c r="U153" s="49">
        <v>90</v>
      </c>
      <c r="V153" s="48">
        <v>1065</v>
      </c>
      <c r="W153" s="49">
        <v>0</v>
      </c>
      <c r="X153" s="48">
        <v>1065</v>
      </c>
      <c r="Y153" s="48">
        <v>85</v>
      </c>
      <c r="Z153" s="47">
        <f>SUM(X153:Y153)</f>
        <v>1150</v>
      </c>
      <c r="AA153" s="48">
        <v>0</v>
      </c>
      <c r="AB153" s="47">
        <f>SUM(Z153:AA153)</f>
        <v>1150</v>
      </c>
      <c r="AC153" s="48">
        <v>0</v>
      </c>
      <c r="AD153" s="47">
        <f>SUM(AB153:AC153)</f>
        <v>1150</v>
      </c>
    </row>
    <row r="154" spans="1:30" x14ac:dyDescent="0.2">
      <c r="A154" s="10">
        <v>236</v>
      </c>
      <c r="B154" s="45" t="s">
        <v>319</v>
      </c>
      <c r="C154" s="46" t="s">
        <v>320</v>
      </c>
      <c r="D154" s="37">
        <v>72</v>
      </c>
      <c r="E154" s="38" t="s">
        <v>7</v>
      </c>
      <c r="F154" s="47"/>
      <c r="G154" s="47"/>
      <c r="H154" s="47"/>
      <c r="I154" s="49"/>
      <c r="J154" s="48"/>
      <c r="K154" s="49">
        <v>60</v>
      </c>
      <c r="L154" s="48">
        <f>SUM(J154:K154)</f>
        <v>60</v>
      </c>
      <c r="M154" s="49"/>
      <c r="N154" s="48">
        <f>SUM(L154:M154)</f>
        <v>60</v>
      </c>
      <c r="O154" s="49">
        <v>0</v>
      </c>
      <c r="P154" s="48">
        <f>SUM(N154:O154)</f>
        <v>60</v>
      </c>
      <c r="Q154" s="49">
        <v>75</v>
      </c>
      <c r="R154" s="48">
        <f>SUM(P154:Q154)</f>
        <v>135</v>
      </c>
      <c r="S154" s="49">
        <v>55</v>
      </c>
      <c r="T154" s="48">
        <v>190</v>
      </c>
      <c r="U154" s="49">
        <v>85</v>
      </c>
      <c r="V154" s="48">
        <v>275</v>
      </c>
      <c r="W154" s="49">
        <v>85</v>
      </c>
      <c r="X154" s="48">
        <v>360</v>
      </c>
      <c r="Y154" s="48">
        <v>0</v>
      </c>
      <c r="Z154" s="47">
        <f>SUM(X154:Y154)</f>
        <v>360</v>
      </c>
      <c r="AA154" s="48">
        <v>0</v>
      </c>
      <c r="AB154" s="47">
        <f>SUM(Z154:AA154)</f>
        <v>360</v>
      </c>
      <c r="AC154" s="48">
        <v>0</v>
      </c>
      <c r="AD154" s="47">
        <f>SUM(AB154:AC154)</f>
        <v>360</v>
      </c>
    </row>
    <row r="155" spans="1:30" x14ac:dyDescent="0.2">
      <c r="B155" s="50"/>
      <c r="C155" s="44"/>
      <c r="D155" s="41"/>
      <c r="E155" s="42"/>
      <c r="F155" s="53"/>
      <c r="G155" s="51"/>
      <c r="H155" s="53"/>
      <c r="I155" s="54"/>
      <c r="J155" s="52"/>
      <c r="K155" s="54"/>
      <c r="L155" s="52"/>
      <c r="M155" s="54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</row>
    <row r="156" spans="1:30" ht="15.75" x14ac:dyDescent="0.25">
      <c r="B156" s="9" t="s">
        <v>322</v>
      </c>
      <c r="C156" s="31"/>
      <c r="D156" s="32"/>
      <c r="E156" s="33"/>
      <c r="F156" s="53"/>
      <c r="G156" s="51"/>
      <c r="H156" s="53"/>
      <c r="I156" s="54"/>
      <c r="J156" s="52"/>
      <c r="K156" s="54"/>
      <c r="L156" s="52"/>
      <c r="M156" s="54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</row>
    <row r="157" spans="1:30" x14ac:dyDescent="0.2">
      <c r="A157" s="10">
        <v>244</v>
      </c>
      <c r="B157" s="45" t="s">
        <v>323</v>
      </c>
      <c r="C157" s="46" t="s">
        <v>28</v>
      </c>
      <c r="D157" s="37">
        <v>65</v>
      </c>
      <c r="E157" s="38" t="s">
        <v>12</v>
      </c>
      <c r="F157" s="47">
        <v>1710</v>
      </c>
      <c r="G157" s="47">
        <v>80</v>
      </c>
      <c r="H157" s="47">
        <f>SUM(F157:G157)</f>
        <v>1790</v>
      </c>
      <c r="I157" s="49">
        <v>95</v>
      </c>
      <c r="J157" s="48">
        <f>SUM(H157:I157)</f>
        <v>1885</v>
      </c>
      <c r="K157" s="49">
        <v>75</v>
      </c>
      <c r="L157" s="48">
        <f>SUM(J157:K157)</f>
        <v>1960</v>
      </c>
      <c r="M157" s="49"/>
      <c r="N157" s="48">
        <f>SUM(L157:M157)</f>
        <v>1960</v>
      </c>
      <c r="O157" s="49">
        <v>0</v>
      </c>
      <c r="P157" s="48">
        <f>SUM(N157:O157)</f>
        <v>1960</v>
      </c>
      <c r="Q157" s="49">
        <v>85</v>
      </c>
      <c r="R157" s="48">
        <f>SUM(P157:Q157)</f>
        <v>2045</v>
      </c>
      <c r="S157" s="49">
        <v>65</v>
      </c>
      <c r="T157" s="48">
        <v>2110</v>
      </c>
      <c r="U157" s="49">
        <v>70</v>
      </c>
      <c r="V157" s="48">
        <v>2180</v>
      </c>
      <c r="W157" s="49">
        <v>80</v>
      </c>
      <c r="X157" s="48">
        <v>2260</v>
      </c>
      <c r="Y157" s="48">
        <v>80</v>
      </c>
      <c r="Z157" s="47">
        <f t="shared" ref="Z157:Z167" si="33">SUM(X157:Y157)</f>
        <v>2340</v>
      </c>
      <c r="AA157" s="48">
        <v>70</v>
      </c>
      <c r="AB157" s="47">
        <f t="shared" ref="AB157:AB167" si="34">SUM(Z157:AA157)</f>
        <v>2410</v>
      </c>
      <c r="AC157" s="48">
        <f>VLOOKUP(A:A,'Rangliste ab 9.Rang'!A:R,18,FALSE)</f>
        <v>70</v>
      </c>
      <c r="AD157" s="47">
        <f t="shared" ref="AD157:AD167" si="35">SUM(AB157:AC157)</f>
        <v>2480</v>
      </c>
    </row>
    <row r="158" spans="1:30" x14ac:dyDescent="0.2">
      <c r="A158" s="10">
        <v>331</v>
      </c>
      <c r="B158" s="55" t="s">
        <v>434</v>
      </c>
      <c r="C158" s="60" t="s">
        <v>28</v>
      </c>
      <c r="D158" s="37">
        <v>99</v>
      </c>
      <c r="E158" s="38" t="s">
        <v>12</v>
      </c>
      <c r="F158" s="47"/>
      <c r="G158" s="47"/>
      <c r="H158" s="47"/>
      <c r="I158" s="49"/>
      <c r="J158" s="48"/>
      <c r="K158" s="49"/>
      <c r="L158" s="48"/>
      <c r="M158" s="49"/>
      <c r="N158" s="48"/>
      <c r="O158" s="49"/>
      <c r="P158" s="48"/>
      <c r="Q158" s="49"/>
      <c r="R158" s="48"/>
      <c r="S158" s="49"/>
      <c r="T158" s="48"/>
      <c r="U158" s="49"/>
      <c r="V158" s="48"/>
      <c r="W158" s="49"/>
      <c r="X158" s="48"/>
      <c r="Y158" s="48">
        <v>55</v>
      </c>
      <c r="Z158" s="47">
        <f t="shared" si="33"/>
        <v>55</v>
      </c>
      <c r="AA158" s="48">
        <v>0</v>
      </c>
      <c r="AB158" s="47">
        <f t="shared" si="34"/>
        <v>55</v>
      </c>
      <c r="AC158" s="48">
        <v>0</v>
      </c>
      <c r="AD158" s="47">
        <f t="shared" si="35"/>
        <v>55</v>
      </c>
    </row>
    <row r="159" spans="1:30" x14ac:dyDescent="0.2">
      <c r="A159" s="10">
        <v>332</v>
      </c>
      <c r="B159" s="55" t="s">
        <v>435</v>
      </c>
      <c r="C159" s="60" t="s">
        <v>28</v>
      </c>
      <c r="D159" s="37">
        <v>97</v>
      </c>
      <c r="E159" s="38" t="s">
        <v>12</v>
      </c>
      <c r="F159" s="47"/>
      <c r="G159" s="47"/>
      <c r="H159" s="47"/>
      <c r="I159" s="49"/>
      <c r="J159" s="48"/>
      <c r="K159" s="49"/>
      <c r="L159" s="48"/>
      <c r="M159" s="49"/>
      <c r="N159" s="48"/>
      <c r="O159" s="49"/>
      <c r="P159" s="48"/>
      <c r="Q159" s="49"/>
      <c r="R159" s="48"/>
      <c r="S159" s="49"/>
      <c r="T159" s="48"/>
      <c r="U159" s="49"/>
      <c r="V159" s="48"/>
      <c r="W159" s="49"/>
      <c r="X159" s="48"/>
      <c r="Y159" s="48">
        <v>30</v>
      </c>
      <c r="Z159" s="47">
        <f t="shared" si="33"/>
        <v>30</v>
      </c>
      <c r="AA159" s="48">
        <v>0</v>
      </c>
      <c r="AB159" s="47">
        <f t="shared" si="34"/>
        <v>30</v>
      </c>
      <c r="AC159" s="48">
        <f>VLOOKUP(A:A,'Rangliste ab 9.Rang'!A:R,18,FALSE)</f>
        <v>50</v>
      </c>
      <c r="AD159" s="47">
        <f t="shared" si="35"/>
        <v>80</v>
      </c>
    </row>
    <row r="160" spans="1:30" x14ac:dyDescent="0.2">
      <c r="A160" s="10">
        <v>249</v>
      </c>
      <c r="B160" s="45" t="s">
        <v>60</v>
      </c>
      <c r="C160" s="46" t="s">
        <v>61</v>
      </c>
      <c r="D160" s="37">
        <v>79</v>
      </c>
      <c r="E160" s="38" t="s">
        <v>44</v>
      </c>
      <c r="F160" s="47">
        <v>500</v>
      </c>
      <c r="G160" s="47">
        <v>80</v>
      </c>
      <c r="H160" s="47">
        <f t="shared" ref="H160:H167" si="36">SUM(F160:G160)</f>
        <v>580</v>
      </c>
      <c r="I160" s="49">
        <v>90</v>
      </c>
      <c r="J160" s="48">
        <f t="shared" ref="J160:J167" si="37">SUM(H160:I160)</f>
        <v>670</v>
      </c>
      <c r="K160" s="49">
        <v>85</v>
      </c>
      <c r="L160" s="48">
        <f t="shared" ref="L160:L167" si="38">SUM(J160:K160)</f>
        <v>755</v>
      </c>
      <c r="M160" s="49">
        <v>90</v>
      </c>
      <c r="N160" s="48">
        <f t="shared" ref="N160:N167" si="39">SUM(L160:M160)</f>
        <v>845</v>
      </c>
      <c r="O160" s="49">
        <v>85</v>
      </c>
      <c r="P160" s="48">
        <f t="shared" ref="P160:P167" si="40">SUM(N160:O160)</f>
        <v>930</v>
      </c>
      <c r="Q160" s="49">
        <v>85</v>
      </c>
      <c r="R160" s="48">
        <f t="shared" ref="R160:R167" si="41">SUM(P160:Q160)</f>
        <v>1015</v>
      </c>
      <c r="S160" s="49">
        <v>85</v>
      </c>
      <c r="T160" s="48">
        <v>1100</v>
      </c>
      <c r="U160" s="49">
        <v>90</v>
      </c>
      <c r="V160" s="48">
        <v>1190</v>
      </c>
      <c r="W160" s="49">
        <v>90</v>
      </c>
      <c r="X160" s="48">
        <v>1280</v>
      </c>
      <c r="Y160" s="48">
        <v>0</v>
      </c>
      <c r="Z160" s="47">
        <f t="shared" si="33"/>
        <v>1280</v>
      </c>
      <c r="AA160" s="48">
        <v>0</v>
      </c>
      <c r="AB160" s="47">
        <f t="shared" si="34"/>
        <v>1280</v>
      </c>
      <c r="AC160" s="48">
        <v>0</v>
      </c>
      <c r="AD160" s="47">
        <f t="shared" si="35"/>
        <v>1280</v>
      </c>
    </row>
    <row r="161" spans="1:30" x14ac:dyDescent="0.2">
      <c r="A161" s="10">
        <v>320</v>
      </c>
      <c r="B161" s="55" t="s">
        <v>409</v>
      </c>
      <c r="C161" s="60" t="s">
        <v>61</v>
      </c>
      <c r="D161" s="37">
        <v>65</v>
      </c>
      <c r="E161" s="38" t="s">
        <v>44</v>
      </c>
      <c r="F161" s="47">
        <v>1080</v>
      </c>
      <c r="G161" s="47"/>
      <c r="H161" s="47">
        <f t="shared" si="36"/>
        <v>1080</v>
      </c>
      <c r="I161" s="49"/>
      <c r="J161" s="48">
        <f t="shared" si="37"/>
        <v>1080</v>
      </c>
      <c r="K161" s="49"/>
      <c r="L161" s="48">
        <f t="shared" si="38"/>
        <v>1080</v>
      </c>
      <c r="M161" s="49"/>
      <c r="N161" s="48">
        <f t="shared" si="39"/>
        <v>1080</v>
      </c>
      <c r="O161" s="49"/>
      <c r="P161" s="48">
        <f t="shared" si="40"/>
        <v>1080</v>
      </c>
      <c r="Q161" s="49"/>
      <c r="R161" s="48">
        <f t="shared" si="41"/>
        <v>1080</v>
      </c>
      <c r="S161" s="49"/>
      <c r="T161" s="48">
        <f>SUM(R161:S161)</f>
        <v>1080</v>
      </c>
      <c r="U161" s="49">
        <v>90</v>
      </c>
      <c r="V161" s="48">
        <v>1170</v>
      </c>
      <c r="W161" s="49">
        <v>0</v>
      </c>
      <c r="X161" s="48">
        <v>1170</v>
      </c>
      <c r="Y161" s="48">
        <v>0</v>
      </c>
      <c r="Z161" s="47">
        <f t="shared" si="33"/>
        <v>1170</v>
      </c>
      <c r="AA161" s="48">
        <v>0</v>
      </c>
      <c r="AB161" s="47">
        <f t="shared" si="34"/>
        <v>1170</v>
      </c>
      <c r="AC161" s="48">
        <v>0</v>
      </c>
      <c r="AD161" s="47">
        <f t="shared" si="35"/>
        <v>1170</v>
      </c>
    </row>
    <row r="162" spans="1:30" x14ac:dyDescent="0.2">
      <c r="A162" s="10">
        <v>252</v>
      </c>
      <c r="B162" s="45" t="s">
        <v>325</v>
      </c>
      <c r="C162" s="60" t="s">
        <v>459</v>
      </c>
      <c r="D162" s="37">
        <v>83</v>
      </c>
      <c r="E162" s="38" t="s">
        <v>7</v>
      </c>
      <c r="F162" s="47">
        <v>405</v>
      </c>
      <c r="G162" s="47">
        <v>75</v>
      </c>
      <c r="H162" s="47">
        <f t="shared" si="36"/>
        <v>480</v>
      </c>
      <c r="I162" s="49">
        <v>95</v>
      </c>
      <c r="J162" s="48">
        <f t="shared" si="37"/>
        <v>575</v>
      </c>
      <c r="K162" s="49">
        <v>95</v>
      </c>
      <c r="L162" s="48">
        <f t="shared" si="38"/>
        <v>670</v>
      </c>
      <c r="M162" s="49"/>
      <c r="N162" s="48">
        <f t="shared" si="39"/>
        <v>670</v>
      </c>
      <c r="O162" s="49">
        <v>90</v>
      </c>
      <c r="P162" s="48">
        <f t="shared" si="40"/>
        <v>760</v>
      </c>
      <c r="Q162" s="49">
        <v>95</v>
      </c>
      <c r="R162" s="48">
        <f t="shared" si="41"/>
        <v>855</v>
      </c>
      <c r="S162" s="49">
        <v>100</v>
      </c>
      <c r="T162" s="48">
        <v>955</v>
      </c>
      <c r="U162" s="49">
        <v>85</v>
      </c>
      <c r="V162" s="48">
        <v>1040</v>
      </c>
      <c r="W162" s="49">
        <v>85</v>
      </c>
      <c r="X162" s="48">
        <v>1125</v>
      </c>
      <c r="Y162" s="48">
        <v>90</v>
      </c>
      <c r="Z162" s="47">
        <f t="shared" si="33"/>
        <v>1215</v>
      </c>
      <c r="AA162" s="48">
        <v>80</v>
      </c>
      <c r="AB162" s="47">
        <f t="shared" si="34"/>
        <v>1295</v>
      </c>
      <c r="AC162" s="48">
        <v>0</v>
      </c>
      <c r="AD162" s="47">
        <f t="shared" si="35"/>
        <v>1295</v>
      </c>
    </row>
    <row r="163" spans="1:30" x14ac:dyDescent="0.2">
      <c r="A163" s="10">
        <v>255</v>
      </c>
      <c r="B163" s="45" t="s">
        <v>326</v>
      </c>
      <c r="C163" s="46" t="s">
        <v>118</v>
      </c>
      <c r="D163" s="37">
        <v>66</v>
      </c>
      <c r="E163" s="38" t="s">
        <v>44</v>
      </c>
      <c r="F163" s="47">
        <v>915</v>
      </c>
      <c r="G163" s="47">
        <v>70</v>
      </c>
      <c r="H163" s="47">
        <f t="shared" si="36"/>
        <v>985</v>
      </c>
      <c r="I163" s="47">
        <v>70</v>
      </c>
      <c r="J163" s="48">
        <f t="shared" si="37"/>
        <v>1055</v>
      </c>
      <c r="K163" s="47">
        <v>75</v>
      </c>
      <c r="L163" s="48">
        <f t="shared" si="38"/>
        <v>1130</v>
      </c>
      <c r="M163" s="47">
        <v>65</v>
      </c>
      <c r="N163" s="48">
        <f t="shared" si="39"/>
        <v>1195</v>
      </c>
      <c r="O163" s="49">
        <v>75</v>
      </c>
      <c r="P163" s="48">
        <f t="shared" si="40"/>
        <v>1270</v>
      </c>
      <c r="Q163" s="49">
        <v>85</v>
      </c>
      <c r="R163" s="48">
        <f t="shared" si="41"/>
        <v>1355</v>
      </c>
      <c r="S163" s="49">
        <v>70</v>
      </c>
      <c r="T163" s="48">
        <v>1425</v>
      </c>
      <c r="U163" s="49">
        <v>75</v>
      </c>
      <c r="V163" s="48">
        <v>1500</v>
      </c>
      <c r="W163" s="49">
        <v>70</v>
      </c>
      <c r="X163" s="48">
        <v>1570</v>
      </c>
      <c r="Y163" s="48">
        <v>70</v>
      </c>
      <c r="Z163" s="47">
        <f t="shared" si="33"/>
        <v>1640</v>
      </c>
      <c r="AA163" s="48">
        <v>60</v>
      </c>
      <c r="AB163" s="47">
        <f t="shared" si="34"/>
        <v>1700</v>
      </c>
      <c r="AC163" s="48">
        <f>VLOOKUP(A:A,'Rangliste ab 9.Rang'!A:R,18,FALSE)</f>
        <v>70</v>
      </c>
      <c r="AD163" s="47">
        <f t="shared" si="35"/>
        <v>1770</v>
      </c>
    </row>
    <row r="164" spans="1:30" x14ac:dyDescent="0.2">
      <c r="A164" s="10">
        <v>258</v>
      </c>
      <c r="B164" s="45" t="s">
        <v>121</v>
      </c>
      <c r="C164" s="46" t="s">
        <v>59</v>
      </c>
      <c r="D164" s="37">
        <v>53</v>
      </c>
      <c r="E164" s="38" t="s">
        <v>44</v>
      </c>
      <c r="F164" s="47">
        <v>560</v>
      </c>
      <c r="G164" s="47">
        <v>75</v>
      </c>
      <c r="H164" s="47">
        <f t="shared" si="36"/>
        <v>635</v>
      </c>
      <c r="I164" s="47">
        <v>90</v>
      </c>
      <c r="J164" s="48">
        <f t="shared" si="37"/>
        <v>725</v>
      </c>
      <c r="K164" s="47">
        <v>60</v>
      </c>
      <c r="L164" s="48">
        <f t="shared" si="38"/>
        <v>785</v>
      </c>
      <c r="M164" s="47">
        <v>80</v>
      </c>
      <c r="N164" s="48">
        <f t="shared" si="39"/>
        <v>865</v>
      </c>
      <c r="O164" s="49">
        <v>75</v>
      </c>
      <c r="P164" s="48">
        <f t="shared" si="40"/>
        <v>940</v>
      </c>
      <c r="Q164" s="49">
        <v>85</v>
      </c>
      <c r="R164" s="48">
        <f t="shared" si="41"/>
        <v>1025</v>
      </c>
      <c r="S164" s="49">
        <v>0</v>
      </c>
      <c r="T164" s="48">
        <v>1025</v>
      </c>
      <c r="U164" s="49">
        <v>0</v>
      </c>
      <c r="V164" s="48">
        <v>1025</v>
      </c>
      <c r="W164" s="49">
        <v>50</v>
      </c>
      <c r="X164" s="48">
        <v>1075</v>
      </c>
      <c r="Y164" s="48">
        <v>0</v>
      </c>
      <c r="Z164" s="47">
        <f t="shared" si="33"/>
        <v>1075</v>
      </c>
      <c r="AA164" s="48">
        <v>0</v>
      </c>
      <c r="AB164" s="47">
        <f t="shared" si="34"/>
        <v>1075</v>
      </c>
      <c r="AC164" s="48">
        <v>0</v>
      </c>
      <c r="AD164" s="47">
        <f t="shared" si="35"/>
        <v>1075</v>
      </c>
    </row>
    <row r="165" spans="1:30" x14ac:dyDescent="0.2">
      <c r="A165" s="10">
        <v>259</v>
      </c>
      <c r="B165" s="45" t="s">
        <v>94</v>
      </c>
      <c r="C165" s="46" t="s">
        <v>84</v>
      </c>
      <c r="D165" s="37">
        <v>36</v>
      </c>
      <c r="E165" s="38" t="s">
        <v>12</v>
      </c>
      <c r="F165" s="47">
        <v>2895</v>
      </c>
      <c r="G165" s="48">
        <v>75</v>
      </c>
      <c r="H165" s="47">
        <f t="shared" si="36"/>
        <v>2970</v>
      </c>
      <c r="I165" s="47">
        <v>70</v>
      </c>
      <c r="J165" s="48">
        <f t="shared" si="37"/>
        <v>3040</v>
      </c>
      <c r="K165" s="47">
        <v>95</v>
      </c>
      <c r="L165" s="48">
        <f t="shared" si="38"/>
        <v>3135</v>
      </c>
      <c r="M165" s="47">
        <v>60</v>
      </c>
      <c r="N165" s="48">
        <f t="shared" si="39"/>
        <v>3195</v>
      </c>
      <c r="O165" s="49">
        <v>90</v>
      </c>
      <c r="P165" s="48">
        <f t="shared" si="40"/>
        <v>3285</v>
      </c>
      <c r="Q165" s="49">
        <v>70</v>
      </c>
      <c r="R165" s="48">
        <f t="shared" si="41"/>
        <v>3355</v>
      </c>
      <c r="S165" s="49">
        <v>85</v>
      </c>
      <c r="T165" s="48">
        <v>3440</v>
      </c>
      <c r="U165" s="49">
        <v>65</v>
      </c>
      <c r="V165" s="48">
        <v>3505</v>
      </c>
      <c r="W165" s="49">
        <v>70</v>
      </c>
      <c r="X165" s="48">
        <v>3575</v>
      </c>
      <c r="Y165" s="48">
        <v>80</v>
      </c>
      <c r="Z165" s="47">
        <f t="shared" si="33"/>
        <v>3655</v>
      </c>
      <c r="AA165" s="48">
        <v>90</v>
      </c>
      <c r="AB165" s="47">
        <f t="shared" si="34"/>
        <v>3745</v>
      </c>
      <c r="AC165" s="48">
        <f>VLOOKUP(A:A,'Rangliste ab 9.Rang'!A:R,18,FALSE)</f>
        <v>70</v>
      </c>
      <c r="AD165" s="47">
        <f t="shared" si="35"/>
        <v>3815</v>
      </c>
    </row>
    <row r="166" spans="1:30" x14ac:dyDescent="0.2">
      <c r="A166" s="10">
        <v>260</v>
      </c>
      <c r="B166" s="45" t="s">
        <v>29</v>
      </c>
      <c r="C166" s="46" t="s">
        <v>84</v>
      </c>
      <c r="D166" s="37">
        <v>61</v>
      </c>
      <c r="E166" s="38" t="s">
        <v>12</v>
      </c>
      <c r="F166" s="47">
        <v>1530</v>
      </c>
      <c r="G166" s="47">
        <v>75</v>
      </c>
      <c r="H166" s="47">
        <f t="shared" si="36"/>
        <v>1605</v>
      </c>
      <c r="I166" s="47">
        <v>90</v>
      </c>
      <c r="J166" s="48">
        <f t="shared" si="37"/>
        <v>1695</v>
      </c>
      <c r="K166" s="47">
        <v>85</v>
      </c>
      <c r="L166" s="48">
        <f t="shared" si="38"/>
        <v>1780</v>
      </c>
      <c r="M166" s="47">
        <v>75</v>
      </c>
      <c r="N166" s="48">
        <f t="shared" si="39"/>
        <v>1855</v>
      </c>
      <c r="O166" s="49">
        <v>85</v>
      </c>
      <c r="P166" s="48">
        <f t="shared" si="40"/>
        <v>1940</v>
      </c>
      <c r="Q166" s="49">
        <v>60</v>
      </c>
      <c r="R166" s="48">
        <f t="shared" si="41"/>
        <v>2000</v>
      </c>
      <c r="S166" s="49">
        <v>65</v>
      </c>
      <c r="T166" s="48">
        <v>2065</v>
      </c>
      <c r="U166" s="49">
        <v>70</v>
      </c>
      <c r="V166" s="48">
        <v>2135</v>
      </c>
      <c r="W166" s="49">
        <v>65</v>
      </c>
      <c r="X166" s="48">
        <v>2200</v>
      </c>
      <c r="Y166" s="48">
        <v>80</v>
      </c>
      <c r="Z166" s="47">
        <f t="shared" si="33"/>
        <v>2280</v>
      </c>
      <c r="AA166" s="48">
        <v>0</v>
      </c>
      <c r="AB166" s="47">
        <f t="shared" si="34"/>
        <v>2280</v>
      </c>
      <c r="AC166" s="48">
        <f>VLOOKUP(A:A,'Rangliste ab 9.Rang'!A:R,18,FALSE)</f>
        <v>60</v>
      </c>
      <c r="AD166" s="47">
        <f t="shared" si="35"/>
        <v>2340</v>
      </c>
    </row>
    <row r="167" spans="1:30" x14ac:dyDescent="0.2">
      <c r="A167" s="10">
        <v>267</v>
      </c>
      <c r="B167" s="45" t="s">
        <v>56</v>
      </c>
      <c r="C167" s="46" t="s">
        <v>57</v>
      </c>
      <c r="D167" s="37">
        <v>64</v>
      </c>
      <c r="E167" s="38" t="s">
        <v>44</v>
      </c>
      <c r="F167" s="47">
        <v>1720</v>
      </c>
      <c r="G167" s="47">
        <v>85</v>
      </c>
      <c r="H167" s="47">
        <f t="shared" si="36"/>
        <v>1805</v>
      </c>
      <c r="I167" s="49">
        <v>85</v>
      </c>
      <c r="J167" s="48">
        <f t="shared" si="37"/>
        <v>1890</v>
      </c>
      <c r="K167" s="49">
        <v>95</v>
      </c>
      <c r="L167" s="48">
        <f t="shared" si="38"/>
        <v>1985</v>
      </c>
      <c r="M167" s="49">
        <v>95</v>
      </c>
      <c r="N167" s="48">
        <f t="shared" si="39"/>
        <v>2080</v>
      </c>
      <c r="O167" s="49">
        <v>80</v>
      </c>
      <c r="P167" s="48">
        <f t="shared" si="40"/>
        <v>2160</v>
      </c>
      <c r="Q167" s="49">
        <v>90</v>
      </c>
      <c r="R167" s="48">
        <f t="shared" si="41"/>
        <v>2250</v>
      </c>
      <c r="S167" s="49">
        <v>80</v>
      </c>
      <c r="T167" s="48">
        <v>2330</v>
      </c>
      <c r="U167" s="49">
        <v>80</v>
      </c>
      <c r="V167" s="48">
        <v>2410</v>
      </c>
      <c r="W167" s="49">
        <v>70</v>
      </c>
      <c r="X167" s="48">
        <v>2480</v>
      </c>
      <c r="Y167" s="48">
        <v>85</v>
      </c>
      <c r="Z167" s="47">
        <f t="shared" si="33"/>
        <v>2565</v>
      </c>
      <c r="AA167" s="48">
        <v>80</v>
      </c>
      <c r="AB167" s="47">
        <f t="shared" si="34"/>
        <v>2645</v>
      </c>
      <c r="AC167" s="48">
        <f>VLOOKUP(A:A,'Rangliste ab 9.Rang'!A:R,18,FALSE)</f>
        <v>80</v>
      </c>
      <c r="AD167" s="47">
        <f t="shared" si="35"/>
        <v>2725</v>
      </c>
    </row>
    <row r="168" spans="1:30" x14ac:dyDescent="0.2">
      <c r="B168" s="50"/>
      <c r="C168" s="44"/>
      <c r="D168" s="41"/>
      <c r="E168" s="42"/>
      <c r="F168" s="53"/>
      <c r="G168" s="51"/>
      <c r="H168" s="53"/>
      <c r="I168" s="54"/>
      <c r="J168" s="52"/>
      <c r="K168" s="54"/>
      <c r="L168" s="52"/>
      <c r="M168" s="54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</row>
    <row r="169" spans="1:30" ht="15.75" x14ac:dyDescent="0.25">
      <c r="B169" s="9" t="s">
        <v>329</v>
      </c>
      <c r="C169" s="31"/>
      <c r="D169" s="32"/>
      <c r="E169" s="33"/>
      <c r="F169" s="53"/>
      <c r="G169" s="51"/>
      <c r="H169" s="53"/>
      <c r="I169" s="54"/>
      <c r="J169" s="52"/>
      <c r="K169" s="54"/>
      <c r="L169" s="52"/>
      <c r="M169" s="54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</row>
    <row r="170" spans="1:30" ht="15.75" x14ac:dyDescent="0.25">
      <c r="B170" s="9"/>
      <c r="C170" s="31"/>
      <c r="D170" s="32"/>
      <c r="E170" s="33"/>
      <c r="F170" s="53"/>
      <c r="G170" s="51"/>
      <c r="H170" s="53"/>
      <c r="I170" s="54"/>
      <c r="J170" s="52"/>
      <c r="K170" s="54"/>
      <c r="L170" s="52"/>
      <c r="M170" s="54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</row>
    <row r="171" spans="1:30" ht="15.75" x14ac:dyDescent="0.25">
      <c r="B171" s="9" t="s">
        <v>330</v>
      </c>
      <c r="C171" s="31"/>
      <c r="D171" s="32"/>
      <c r="E171" s="33"/>
      <c r="F171" s="53"/>
      <c r="G171" s="51"/>
      <c r="H171" s="53"/>
      <c r="I171" s="54"/>
      <c r="J171" s="52"/>
      <c r="K171" s="54"/>
      <c r="L171" s="52"/>
      <c r="M171" s="54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</row>
    <row r="172" spans="1:30" ht="15.75" x14ac:dyDescent="0.25">
      <c r="B172" s="9"/>
      <c r="C172" s="31"/>
      <c r="D172" s="32"/>
      <c r="E172" s="33"/>
      <c r="F172" s="53"/>
      <c r="G172" s="51"/>
      <c r="H172" s="53"/>
      <c r="I172" s="54"/>
      <c r="J172" s="52"/>
      <c r="K172" s="54"/>
      <c r="L172" s="52"/>
      <c r="M172" s="54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</row>
    <row r="173" spans="1:30" ht="15.75" x14ac:dyDescent="0.25">
      <c r="B173" s="9" t="s">
        <v>331</v>
      </c>
      <c r="C173" s="31"/>
      <c r="D173" s="32"/>
      <c r="E173" s="33"/>
      <c r="F173" s="53"/>
      <c r="G173" s="53"/>
      <c r="H173" s="53"/>
      <c r="I173" s="54"/>
      <c r="J173" s="52"/>
      <c r="K173" s="54"/>
      <c r="L173" s="52"/>
      <c r="M173" s="54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</row>
    <row r="174" spans="1:30" x14ac:dyDescent="0.2">
      <c r="A174" s="10">
        <v>337</v>
      </c>
      <c r="B174" s="55" t="s">
        <v>442</v>
      </c>
      <c r="C174" s="60" t="s">
        <v>414</v>
      </c>
      <c r="D174" s="37">
        <v>73</v>
      </c>
      <c r="E174" s="38" t="s">
        <v>44</v>
      </c>
      <c r="F174" s="47"/>
      <c r="G174" s="47"/>
      <c r="H174" s="47"/>
      <c r="I174" s="49"/>
      <c r="J174" s="48"/>
      <c r="K174" s="49"/>
      <c r="L174" s="48"/>
      <c r="M174" s="49"/>
      <c r="N174" s="48"/>
      <c r="O174" s="49"/>
      <c r="P174" s="48"/>
      <c r="Q174" s="49"/>
      <c r="R174" s="48"/>
      <c r="S174" s="49"/>
      <c r="T174" s="48"/>
      <c r="U174" s="49"/>
      <c r="V174" s="48"/>
      <c r="W174" s="49"/>
      <c r="X174" s="48"/>
      <c r="Y174" s="48">
        <v>95</v>
      </c>
      <c r="Z174" s="47">
        <f>SUM(X174:Y174)</f>
        <v>95</v>
      </c>
      <c r="AA174" s="48">
        <v>0</v>
      </c>
      <c r="AB174" s="47">
        <f>SUM(Z174:AA174)</f>
        <v>95</v>
      </c>
      <c r="AC174" s="48">
        <f>VLOOKUP(A:A,'Rangliste ab 9.Rang'!A:R,18,FALSE)</f>
        <v>95</v>
      </c>
      <c r="AD174" s="47">
        <f>SUM(AB174:AC174)</f>
        <v>190</v>
      </c>
    </row>
    <row r="175" spans="1:30" x14ac:dyDescent="0.2">
      <c r="A175" s="10">
        <v>324</v>
      </c>
      <c r="B175" s="55" t="s">
        <v>420</v>
      </c>
      <c r="C175" s="46" t="s">
        <v>215</v>
      </c>
      <c r="D175" s="37">
        <v>95</v>
      </c>
      <c r="E175" s="38" t="s">
        <v>7</v>
      </c>
      <c r="F175" s="47"/>
      <c r="G175" s="47"/>
      <c r="H175" s="47"/>
      <c r="I175" s="49"/>
      <c r="J175" s="48"/>
      <c r="K175" s="49"/>
      <c r="L175" s="48"/>
      <c r="M175" s="49"/>
      <c r="N175" s="48"/>
      <c r="O175" s="49"/>
      <c r="P175" s="48"/>
      <c r="Q175" s="49"/>
      <c r="R175" s="48"/>
      <c r="S175" s="49"/>
      <c r="T175" s="48"/>
      <c r="U175" s="49"/>
      <c r="V175" s="48">
        <v>0</v>
      </c>
      <c r="W175" s="49">
        <v>50</v>
      </c>
      <c r="X175" s="48">
        <v>50</v>
      </c>
      <c r="Y175" s="48">
        <v>0</v>
      </c>
      <c r="Z175" s="47">
        <f>SUM(X175:Y175)</f>
        <v>50</v>
      </c>
      <c r="AA175" s="48">
        <v>75</v>
      </c>
      <c r="AB175" s="47">
        <f>SUM(Z175:AA175)</f>
        <v>125</v>
      </c>
      <c r="AC175" s="48">
        <v>0</v>
      </c>
      <c r="AD175" s="47">
        <f>SUM(AB175:AC175)</f>
        <v>125</v>
      </c>
    </row>
    <row r="176" spans="1:30" x14ac:dyDescent="0.2">
      <c r="A176" s="10">
        <v>274</v>
      </c>
      <c r="B176" s="45" t="s">
        <v>96</v>
      </c>
      <c r="C176" s="46" t="s">
        <v>97</v>
      </c>
      <c r="D176" s="37">
        <v>75</v>
      </c>
      <c r="E176" s="38" t="s">
        <v>12</v>
      </c>
      <c r="F176" s="47"/>
      <c r="G176" s="47"/>
      <c r="H176" s="47"/>
      <c r="I176" s="49"/>
      <c r="J176" s="48"/>
      <c r="K176" s="49">
        <v>95</v>
      </c>
      <c r="L176" s="48">
        <f>SUM(J176:K176)</f>
        <v>95</v>
      </c>
      <c r="M176" s="49">
        <v>95</v>
      </c>
      <c r="N176" s="48">
        <f>SUM(L176:M176)</f>
        <v>190</v>
      </c>
      <c r="O176" s="49">
        <v>100</v>
      </c>
      <c r="P176" s="48">
        <f>SUM(N176:O176)</f>
        <v>290</v>
      </c>
      <c r="Q176" s="49">
        <v>100</v>
      </c>
      <c r="R176" s="48">
        <f>SUM(P176:Q176)</f>
        <v>390</v>
      </c>
      <c r="S176" s="49">
        <v>90</v>
      </c>
      <c r="T176" s="48">
        <v>480</v>
      </c>
      <c r="U176" s="49">
        <v>95</v>
      </c>
      <c r="V176" s="48">
        <v>575</v>
      </c>
      <c r="W176" s="49">
        <v>100</v>
      </c>
      <c r="X176" s="48">
        <v>675</v>
      </c>
      <c r="Y176" s="48">
        <v>100</v>
      </c>
      <c r="Z176" s="47">
        <f>SUM(X176:Y176)</f>
        <v>775</v>
      </c>
      <c r="AA176" s="48">
        <v>95</v>
      </c>
      <c r="AB176" s="47">
        <f>SUM(Z176:AA176)</f>
        <v>870</v>
      </c>
      <c r="AC176" s="48">
        <f>VLOOKUP(A:A,'Rangliste ab 9.Rang'!A:R,18,FALSE)</f>
        <v>90</v>
      </c>
      <c r="AD176" s="47">
        <f>SUM(AB176:AC176)</f>
        <v>960</v>
      </c>
    </row>
    <row r="177" spans="1:30" x14ac:dyDescent="0.2">
      <c r="A177" s="10">
        <v>279</v>
      </c>
      <c r="B177" s="45" t="s">
        <v>39</v>
      </c>
      <c r="C177" s="46" t="s">
        <v>90</v>
      </c>
      <c r="D177" s="37">
        <v>73</v>
      </c>
      <c r="E177" s="38" t="s">
        <v>31</v>
      </c>
      <c r="F177" s="47">
        <v>830</v>
      </c>
      <c r="G177" s="47">
        <v>65</v>
      </c>
      <c r="H177" s="47">
        <f>SUM(F177:G177)</f>
        <v>895</v>
      </c>
      <c r="I177" s="49">
        <v>70</v>
      </c>
      <c r="J177" s="48">
        <f>SUM(H177:I177)</f>
        <v>965</v>
      </c>
      <c r="K177" s="49">
        <v>70</v>
      </c>
      <c r="L177" s="48">
        <f>SUM(J177:K177)</f>
        <v>1035</v>
      </c>
      <c r="M177" s="49">
        <v>75</v>
      </c>
      <c r="N177" s="48">
        <f>SUM(L177:M177)</f>
        <v>1110</v>
      </c>
      <c r="O177" s="49">
        <v>80</v>
      </c>
      <c r="P177" s="48">
        <f>SUM(N177:O177)</f>
        <v>1190</v>
      </c>
      <c r="Q177" s="49">
        <v>80</v>
      </c>
      <c r="R177" s="48">
        <f>SUM(P177:Q177)</f>
        <v>1270</v>
      </c>
      <c r="S177" s="49">
        <v>75</v>
      </c>
      <c r="T177" s="48">
        <v>1345</v>
      </c>
      <c r="U177" s="49">
        <v>0</v>
      </c>
      <c r="V177" s="48">
        <v>1345</v>
      </c>
      <c r="W177" s="49">
        <v>80</v>
      </c>
      <c r="X177" s="48">
        <v>1425</v>
      </c>
      <c r="Y177" s="48">
        <v>65</v>
      </c>
      <c r="Z177" s="47">
        <f>SUM(X177:Y177)</f>
        <v>1490</v>
      </c>
      <c r="AA177" s="48">
        <v>70</v>
      </c>
      <c r="AB177" s="47">
        <f>SUM(Z177:AA177)</f>
        <v>1560</v>
      </c>
      <c r="AC177" s="48">
        <f>VLOOKUP(A:A,'Rangliste ab 9.Rang'!A:R,18,FALSE)</f>
        <v>50</v>
      </c>
      <c r="AD177" s="47">
        <f>SUM(AB177:AC177)</f>
        <v>1610</v>
      </c>
    </row>
    <row r="178" spans="1:30" x14ac:dyDescent="0.2">
      <c r="E178" s="59"/>
      <c r="F178" s="44"/>
      <c r="H178" s="44"/>
      <c r="J178" s="43"/>
      <c r="L178" s="43"/>
      <c r="N178" s="43"/>
      <c r="P178" s="43"/>
      <c r="R178" s="43"/>
      <c r="T178" s="43"/>
      <c r="V178" s="43"/>
      <c r="X178" s="43"/>
    </row>
    <row r="179" spans="1:30" x14ac:dyDescent="0.2">
      <c r="E179" s="59"/>
      <c r="F179" s="44"/>
      <c r="H179" s="44"/>
      <c r="J179" s="43"/>
      <c r="L179" s="43"/>
      <c r="N179" s="43"/>
      <c r="P179" s="43"/>
      <c r="R179" s="43"/>
      <c r="T179" s="43"/>
      <c r="V179" s="43"/>
      <c r="X179" s="43"/>
    </row>
    <row r="180" spans="1:30" x14ac:dyDescent="0.2">
      <c r="E180" s="59"/>
      <c r="F180" s="44"/>
      <c r="H180" s="44"/>
      <c r="J180" s="43"/>
      <c r="L180" s="43"/>
      <c r="N180" s="43"/>
      <c r="P180" s="43"/>
      <c r="R180" s="43"/>
      <c r="T180" s="43"/>
      <c r="V180" s="43"/>
      <c r="X180" s="43"/>
    </row>
    <row r="181" spans="1:30" x14ac:dyDescent="0.2">
      <c r="C181" s="93" t="s">
        <v>464</v>
      </c>
      <c r="E181" s="59"/>
      <c r="F181" s="44"/>
      <c r="H181" s="44"/>
      <c r="J181" s="43"/>
      <c r="L181" s="43"/>
      <c r="N181" s="43"/>
      <c r="P181" s="43"/>
      <c r="R181" s="43"/>
      <c r="T181" s="43"/>
      <c r="V181" s="43"/>
      <c r="X181" s="43"/>
    </row>
    <row r="182" spans="1:30" x14ac:dyDescent="0.2">
      <c r="C182" s="93" t="s">
        <v>453</v>
      </c>
      <c r="E182" s="59"/>
      <c r="F182" s="44"/>
      <c r="H182" s="44"/>
      <c r="J182" s="43"/>
      <c r="L182" s="43"/>
      <c r="N182" s="43"/>
      <c r="P182" s="43"/>
      <c r="R182" s="43"/>
      <c r="T182" s="43"/>
      <c r="V182" s="43"/>
      <c r="X182" s="43"/>
    </row>
    <row r="183" spans="1:30" x14ac:dyDescent="0.2">
      <c r="C183" s="93" t="s">
        <v>430</v>
      </c>
      <c r="E183" s="59"/>
      <c r="F183" s="44"/>
      <c r="H183" s="44"/>
      <c r="J183" s="43"/>
      <c r="L183" s="43"/>
      <c r="N183" s="43"/>
      <c r="P183" s="43"/>
      <c r="R183" s="43"/>
      <c r="T183" s="43"/>
      <c r="V183" s="43"/>
      <c r="X183" s="43"/>
    </row>
    <row r="184" spans="1:30" x14ac:dyDescent="0.2">
      <c r="B184" s="44"/>
      <c r="C184" s="44" t="s">
        <v>416</v>
      </c>
      <c r="D184" s="41"/>
      <c r="F184" s="44"/>
      <c r="H184" s="50"/>
      <c r="Y184" s="43"/>
      <c r="Z184" s="44"/>
      <c r="AA184" s="43"/>
      <c r="AB184" s="44"/>
      <c r="AC184" s="43"/>
      <c r="AD184" s="44"/>
    </row>
    <row r="185" spans="1:30" x14ac:dyDescent="0.2">
      <c r="B185" s="44"/>
      <c r="C185" s="44" t="s">
        <v>415</v>
      </c>
      <c r="D185" s="41"/>
      <c r="F185" s="44"/>
      <c r="H185" s="50"/>
      <c r="Y185" s="43"/>
      <c r="Z185" s="44"/>
      <c r="AA185" s="43"/>
      <c r="AB185" s="44"/>
      <c r="AC185" s="43"/>
      <c r="AD185" s="44"/>
    </row>
    <row r="186" spans="1:30" x14ac:dyDescent="0.2">
      <c r="B186" s="44"/>
      <c r="C186" s="44" t="s">
        <v>387</v>
      </c>
      <c r="D186" s="41"/>
      <c r="F186" s="44"/>
      <c r="H186" s="50"/>
      <c r="Y186" s="43"/>
      <c r="Z186" s="44"/>
      <c r="AA186" s="43"/>
      <c r="AB186" s="44"/>
      <c r="AC186" s="43"/>
      <c r="AD186" s="44"/>
    </row>
    <row r="187" spans="1:30" x14ac:dyDescent="0.2">
      <c r="B187" s="44"/>
      <c r="C187" s="44" t="s">
        <v>368</v>
      </c>
      <c r="D187" s="41"/>
      <c r="F187" s="44"/>
      <c r="H187" s="50"/>
      <c r="Y187" s="43"/>
      <c r="Z187" s="44"/>
      <c r="AA187" s="43"/>
      <c r="AB187" s="44"/>
      <c r="AC187" s="43"/>
      <c r="AD187" s="44"/>
    </row>
    <row r="188" spans="1:30" x14ac:dyDescent="0.2">
      <c r="B188" s="64"/>
      <c r="C188" s="44" t="s">
        <v>340</v>
      </c>
      <c r="D188" s="41"/>
      <c r="E188" s="42"/>
      <c r="F188" s="44"/>
      <c r="H188" s="50"/>
      <c r="J188" s="43"/>
      <c r="L188" s="43"/>
      <c r="N188" s="43"/>
      <c r="P188" s="43"/>
      <c r="R188" s="43"/>
      <c r="T188" s="43"/>
      <c r="V188" s="43"/>
      <c r="X188" s="43"/>
      <c r="Y188" s="43"/>
      <c r="Z188" s="44"/>
      <c r="AA188" s="43"/>
      <c r="AB188" s="44"/>
      <c r="AC188" s="43"/>
      <c r="AD188" s="44"/>
    </row>
    <row r="189" spans="1:30" x14ac:dyDescent="0.2">
      <c r="B189" s="64"/>
      <c r="C189" s="44" t="s">
        <v>339</v>
      </c>
      <c r="D189" s="41"/>
      <c r="E189" s="42"/>
      <c r="F189" s="44"/>
      <c r="H189" s="50"/>
      <c r="J189" s="43"/>
      <c r="L189" s="43"/>
      <c r="N189" s="43"/>
      <c r="P189" s="43"/>
      <c r="R189" s="43"/>
      <c r="T189" s="43"/>
      <c r="V189" s="43"/>
      <c r="X189" s="43"/>
      <c r="Y189" s="43"/>
      <c r="Z189" s="44"/>
      <c r="AA189" s="43"/>
      <c r="AB189" s="44"/>
      <c r="AC189" s="43"/>
      <c r="AD189" s="44"/>
    </row>
    <row r="190" spans="1:30" x14ac:dyDescent="0.2">
      <c r="B190" s="64"/>
      <c r="C190" s="44" t="s">
        <v>338</v>
      </c>
      <c r="D190" s="41"/>
      <c r="E190" s="42"/>
      <c r="F190" s="44"/>
      <c r="H190" s="50"/>
      <c r="J190" s="43"/>
      <c r="L190" s="43"/>
      <c r="N190" s="43"/>
      <c r="P190" s="43"/>
      <c r="R190" s="43"/>
      <c r="T190" s="43"/>
      <c r="V190" s="43"/>
      <c r="X190" s="43"/>
      <c r="Y190" s="43"/>
      <c r="Z190" s="44"/>
      <c r="AA190" s="43"/>
      <c r="AB190" s="44"/>
      <c r="AC190" s="43"/>
      <c r="AD190" s="44"/>
    </row>
    <row r="191" spans="1:30" x14ac:dyDescent="0.2">
      <c r="B191" s="64"/>
      <c r="C191" s="44" t="s">
        <v>337</v>
      </c>
      <c r="D191" s="41"/>
      <c r="E191" s="42"/>
      <c r="F191" s="44"/>
      <c r="H191" s="50"/>
      <c r="J191" s="43"/>
      <c r="L191" s="43"/>
      <c r="N191" s="43"/>
      <c r="P191" s="43"/>
      <c r="R191" s="43"/>
      <c r="T191" s="43"/>
      <c r="V191" s="43"/>
      <c r="X191" s="43"/>
      <c r="Y191" s="43"/>
      <c r="Z191" s="44"/>
      <c r="AA191" s="43"/>
      <c r="AB191" s="44"/>
      <c r="AC191" s="43"/>
      <c r="AD191" s="44"/>
    </row>
    <row r="192" spans="1:30" x14ac:dyDescent="0.2">
      <c r="B192" s="44"/>
      <c r="C192" t="s">
        <v>336</v>
      </c>
      <c r="E192" s="59"/>
      <c r="F192" s="44"/>
      <c r="H192" s="50"/>
      <c r="J192" s="43"/>
      <c r="L192" s="43"/>
      <c r="N192" s="43"/>
      <c r="P192" s="43"/>
      <c r="R192" s="43"/>
      <c r="T192" s="43"/>
      <c r="V192" s="43"/>
      <c r="X192" s="43"/>
    </row>
    <row r="193" spans="1:30" x14ac:dyDescent="0.2">
      <c r="B193" s="44"/>
      <c r="C193" t="s">
        <v>335</v>
      </c>
      <c r="E193" s="59"/>
      <c r="F193" s="63"/>
      <c r="H193" s="50"/>
      <c r="J193" s="43"/>
      <c r="L193" s="43"/>
      <c r="N193" s="43"/>
      <c r="P193" s="43"/>
      <c r="R193" s="43"/>
      <c r="T193" s="43"/>
      <c r="V193" s="43"/>
      <c r="X193" s="43"/>
    </row>
    <row r="194" spans="1:30" x14ac:dyDescent="0.2">
      <c r="B194" s="44"/>
      <c r="C194" t="s">
        <v>334</v>
      </c>
      <c r="E194" s="59"/>
      <c r="F194" s="44"/>
      <c r="H194" s="50"/>
      <c r="J194" s="43"/>
      <c r="L194" s="43"/>
      <c r="N194" s="43"/>
      <c r="P194" s="43"/>
      <c r="R194" s="43"/>
      <c r="T194" s="43"/>
      <c r="V194" s="43"/>
      <c r="X194" s="43"/>
    </row>
    <row r="204" spans="1:30" ht="18" x14ac:dyDescent="0.25">
      <c r="A204" s="66"/>
      <c r="B204" s="67"/>
      <c r="C204" s="67"/>
      <c r="D204" s="68"/>
      <c r="F204" s="44"/>
      <c r="G204" s="69"/>
      <c r="H204" s="50"/>
      <c r="I204" s="69"/>
      <c r="K204" s="69"/>
      <c r="M204" s="69"/>
      <c r="O204" s="69"/>
      <c r="Q204" s="69"/>
      <c r="S204" s="69"/>
      <c r="U204" s="69"/>
      <c r="W204" s="69"/>
      <c r="Y204" s="67"/>
      <c r="Z204" s="67"/>
      <c r="AA204" s="67"/>
      <c r="AB204" s="67"/>
      <c r="AC204" s="67"/>
      <c r="AD204" s="67"/>
    </row>
    <row r="205" spans="1:30" ht="18" x14ac:dyDescent="0.25">
      <c r="A205" s="66"/>
      <c r="B205" s="67"/>
      <c r="C205" s="67"/>
      <c r="D205" s="68"/>
      <c r="F205" s="44"/>
      <c r="G205" s="69"/>
      <c r="H205" s="50"/>
      <c r="I205" s="69"/>
      <c r="K205" s="69"/>
      <c r="M205" s="69"/>
      <c r="O205" s="69"/>
      <c r="Q205" s="69"/>
      <c r="S205" s="69"/>
      <c r="U205" s="69"/>
      <c r="W205" s="69"/>
      <c r="Y205" s="67"/>
      <c r="Z205" s="67"/>
      <c r="AA205" s="67"/>
      <c r="AB205" s="67"/>
      <c r="AC205" s="67"/>
      <c r="AD205" s="67"/>
    </row>
    <row r="206" spans="1:30" ht="18" x14ac:dyDescent="0.25">
      <c r="A206" s="66"/>
      <c r="B206" s="67"/>
      <c r="C206" s="67"/>
      <c r="D206" s="68"/>
      <c r="F206" s="44"/>
      <c r="G206" s="69"/>
      <c r="H206" s="50"/>
      <c r="I206" s="69"/>
      <c r="K206" s="69"/>
      <c r="M206" s="69"/>
      <c r="O206" s="69"/>
      <c r="Q206" s="69"/>
      <c r="S206" s="69"/>
      <c r="U206" s="69"/>
      <c r="W206" s="69"/>
      <c r="Y206" s="67"/>
      <c r="Z206" s="67"/>
      <c r="AA206" s="67"/>
      <c r="AB206" s="67"/>
      <c r="AC206" s="67"/>
      <c r="AD206" s="67"/>
    </row>
    <row r="207" spans="1:30" ht="18" x14ac:dyDescent="0.25">
      <c r="A207" s="66"/>
      <c r="B207" s="67"/>
      <c r="C207" s="67"/>
      <c r="D207" s="68"/>
      <c r="F207" s="44"/>
      <c r="G207" s="69"/>
      <c r="H207" s="50"/>
      <c r="I207" s="69"/>
      <c r="K207" s="69"/>
      <c r="M207" s="69"/>
      <c r="O207" s="69"/>
      <c r="Q207" s="69"/>
      <c r="S207" s="69"/>
      <c r="U207" s="69"/>
      <c r="W207" s="69"/>
      <c r="Y207" s="67"/>
      <c r="Z207" s="67"/>
      <c r="AA207" s="67"/>
      <c r="AB207" s="67"/>
      <c r="AC207" s="67"/>
      <c r="AD207" s="67"/>
    </row>
    <row r="208" spans="1:30" ht="18" x14ac:dyDescent="0.25">
      <c r="A208" s="66"/>
      <c r="B208" s="67"/>
      <c r="C208" s="67"/>
      <c r="D208" s="68"/>
      <c r="F208" s="44"/>
      <c r="G208" s="69"/>
      <c r="H208" s="50"/>
      <c r="I208" s="69"/>
      <c r="K208" s="69"/>
      <c r="M208" s="69"/>
      <c r="O208" s="69"/>
      <c r="Q208" s="69"/>
      <c r="S208" s="69"/>
      <c r="U208" s="69"/>
      <c r="W208" s="69"/>
      <c r="Y208" s="67"/>
      <c r="Z208" s="67"/>
      <c r="AA208" s="67"/>
      <c r="AB208" s="67"/>
      <c r="AC208" s="67"/>
      <c r="AD208" s="67"/>
    </row>
    <row r="209" spans="1:30" ht="18" x14ac:dyDescent="0.25">
      <c r="A209" s="66"/>
      <c r="B209" s="67"/>
      <c r="C209" s="67"/>
      <c r="D209" s="68"/>
      <c r="F209" s="44"/>
      <c r="G209" s="69"/>
      <c r="H209" s="50"/>
      <c r="I209" s="69"/>
      <c r="K209" s="69"/>
      <c r="M209" s="69"/>
      <c r="O209" s="69"/>
      <c r="Q209" s="69"/>
      <c r="S209" s="69"/>
      <c r="U209" s="69"/>
      <c r="W209" s="69"/>
      <c r="Y209" s="67"/>
      <c r="Z209" s="67"/>
      <c r="AA209" s="67"/>
      <c r="AB209" s="67"/>
      <c r="AC209" s="67"/>
      <c r="AD209" s="67"/>
    </row>
    <row r="210" spans="1:30" ht="18" x14ac:dyDescent="0.25">
      <c r="A210" s="66"/>
      <c r="B210" s="67"/>
      <c r="C210" s="67"/>
      <c r="D210" s="68"/>
      <c r="F210" s="44"/>
      <c r="G210" s="69"/>
      <c r="H210" s="50"/>
      <c r="I210" s="69"/>
      <c r="J210" s="70"/>
      <c r="K210" s="69"/>
      <c r="L210" s="70"/>
      <c r="M210" s="69"/>
      <c r="N210" s="70"/>
      <c r="O210" s="69"/>
      <c r="P210" s="70"/>
      <c r="Q210" s="69"/>
      <c r="R210" s="70"/>
      <c r="S210" s="69"/>
      <c r="T210" s="70"/>
      <c r="U210" s="69"/>
      <c r="V210" s="70"/>
      <c r="W210" s="69"/>
      <c r="X210" s="70"/>
      <c r="Y210" s="67"/>
      <c r="Z210" s="67"/>
      <c r="AA210" s="67"/>
      <c r="AB210" s="67"/>
      <c r="AC210" s="67"/>
      <c r="AD210" s="67"/>
    </row>
    <row r="211" spans="1:30" ht="18" x14ac:dyDescent="0.25">
      <c r="A211" s="66"/>
      <c r="B211" s="67"/>
      <c r="C211" s="67"/>
      <c r="D211" s="68"/>
      <c r="F211" s="44"/>
      <c r="G211" s="69"/>
      <c r="H211" s="50"/>
      <c r="I211" s="69"/>
      <c r="J211" s="70"/>
      <c r="K211" s="69"/>
      <c r="L211" s="70"/>
      <c r="M211" s="69"/>
      <c r="N211" s="70"/>
      <c r="O211" s="69"/>
      <c r="P211" s="70"/>
      <c r="Q211" s="69"/>
      <c r="R211" s="70"/>
      <c r="S211" s="69"/>
      <c r="T211" s="70"/>
      <c r="U211" s="69"/>
      <c r="V211" s="70"/>
      <c r="W211" s="69"/>
      <c r="X211" s="70"/>
      <c r="Y211" s="67"/>
      <c r="Z211" s="67"/>
      <c r="AA211" s="67"/>
      <c r="AB211" s="67"/>
      <c r="AC211" s="67"/>
      <c r="AD211" s="67"/>
    </row>
    <row r="212" spans="1:30" ht="18" x14ac:dyDescent="0.25">
      <c r="A212" s="66"/>
      <c r="B212" s="71"/>
      <c r="C212" s="71"/>
      <c r="D212" s="68"/>
      <c r="F212" s="44"/>
      <c r="G212" s="69"/>
      <c r="H212" s="50"/>
      <c r="I212" s="69"/>
      <c r="J212" s="70"/>
      <c r="K212" s="69"/>
      <c r="L212" s="70"/>
      <c r="M212" s="69"/>
      <c r="N212" s="70"/>
      <c r="O212" s="69"/>
      <c r="P212" s="70"/>
      <c r="Q212" s="69"/>
      <c r="R212" s="70"/>
      <c r="S212" s="69"/>
      <c r="T212" s="70"/>
      <c r="U212" s="69"/>
      <c r="V212" s="70"/>
      <c r="W212" s="69"/>
      <c r="X212" s="70"/>
      <c r="Y212" s="67"/>
      <c r="Z212" s="67"/>
      <c r="AA212" s="67"/>
      <c r="AB212" s="67"/>
      <c r="AC212" s="67"/>
      <c r="AD212" s="67"/>
    </row>
    <row r="213" spans="1:30" ht="18" x14ac:dyDescent="0.25">
      <c r="A213" s="66"/>
      <c r="B213" s="67"/>
      <c r="C213" s="67"/>
      <c r="D213" s="68"/>
      <c r="F213" s="44"/>
      <c r="G213" s="69"/>
      <c r="H213" s="50"/>
      <c r="I213" s="69"/>
      <c r="J213" s="70"/>
      <c r="K213" s="69"/>
      <c r="L213" s="70"/>
      <c r="M213" s="69"/>
      <c r="N213" s="70"/>
      <c r="O213" s="69"/>
      <c r="P213" s="70"/>
      <c r="Q213" s="69"/>
      <c r="R213" s="70"/>
      <c r="S213" s="69"/>
      <c r="T213" s="70"/>
      <c r="U213" s="69"/>
      <c r="V213" s="70"/>
      <c r="W213" s="69"/>
      <c r="X213" s="70"/>
      <c r="Y213" s="67"/>
      <c r="Z213" s="67"/>
      <c r="AA213" s="67"/>
      <c r="AB213" s="67"/>
      <c r="AC213" s="67"/>
      <c r="AD213" s="67"/>
    </row>
    <row r="214" spans="1:30" ht="18" x14ac:dyDescent="0.25">
      <c r="A214" s="66"/>
      <c r="B214" s="67"/>
      <c r="C214" s="67"/>
      <c r="D214" s="68"/>
      <c r="F214" s="44"/>
      <c r="G214" s="69"/>
      <c r="H214" s="50"/>
      <c r="I214" s="69"/>
      <c r="J214" s="70"/>
      <c r="K214" s="69"/>
      <c r="L214" s="70"/>
      <c r="M214" s="69"/>
      <c r="N214" s="70"/>
      <c r="O214" s="69"/>
      <c r="P214" s="70"/>
      <c r="Q214" s="69"/>
      <c r="R214" s="70"/>
      <c r="S214" s="69"/>
      <c r="T214" s="70"/>
      <c r="U214" s="69"/>
      <c r="V214" s="70"/>
      <c r="W214" s="69"/>
      <c r="X214" s="70"/>
      <c r="Y214" s="67"/>
      <c r="Z214" s="67"/>
      <c r="AA214" s="67"/>
      <c r="AB214" s="67"/>
      <c r="AC214" s="67"/>
      <c r="AD214" s="67"/>
    </row>
    <row r="215" spans="1:30" ht="18" x14ac:dyDescent="0.25">
      <c r="A215" s="66"/>
      <c r="B215" s="67"/>
      <c r="C215" s="67"/>
      <c r="D215" s="68"/>
      <c r="F215" s="44"/>
      <c r="G215" s="69"/>
      <c r="H215" s="72"/>
      <c r="I215" s="69"/>
      <c r="J215" s="70"/>
      <c r="K215" s="69"/>
      <c r="L215" s="70"/>
      <c r="M215" s="69"/>
      <c r="N215" s="70"/>
      <c r="O215" s="69"/>
      <c r="P215" s="70"/>
      <c r="Q215" s="69"/>
      <c r="R215" s="70"/>
      <c r="S215" s="69"/>
      <c r="T215" s="70"/>
      <c r="U215" s="69"/>
      <c r="V215" s="70"/>
      <c r="W215" s="69"/>
      <c r="X215" s="70"/>
      <c r="Y215" s="67"/>
      <c r="Z215" s="67"/>
      <c r="AA215" s="67"/>
      <c r="AB215" s="67"/>
      <c r="AC215" s="67"/>
      <c r="AD215" s="67"/>
    </row>
    <row r="216" spans="1:30" ht="18" x14ac:dyDescent="0.25">
      <c r="A216" s="66"/>
      <c r="B216" s="67"/>
      <c r="C216" s="67"/>
      <c r="D216" s="68"/>
      <c r="F216" s="44"/>
      <c r="G216" s="69"/>
      <c r="H216" s="72"/>
      <c r="I216" s="69"/>
      <c r="J216" s="70"/>
      <c r="K216" s="69"/>
      <c r="L216" s="70"/>
      <c r="M216" s="69"/>
      <c r="N216" s="70"/>
      <c r="O216" s="69"/>
      <c r="P216" s="70"/>
      <c r="Q216" s="69"/>
      <c r="R216" s="70"/>
      <c r="S216" s="69"/>
      <c r="T216" s="70"/>
      <c r="U216" s="69"/>
      <c r="V216" s="70"/>
      <c r="W216" s="69"/>
      <c r="X216" s="70"/>
      <c r="Y216" s="67"/>
      <c r="Z216" s="67"/>
      <c r="AA216" s="67"/>
      <c r="AB216" s="67"/>
      <c r="AC216" s="67"/>
      <c r="AD216" s="67"/>
    </row>
    <row r="217" spans="1:30" ht="18" x14ac:dyDescent="0.25">
      <c r="A217" s="66"/>
      <c r="B217" s="67"/>
      <c r="C217" s="67"/>
      <c r="D217" s="68"/>
      <c r="F217" s="44"/>
      <c r="G217" s="69"/>
      <c r="H217" s="72"/>
      <c r="I217" s="69"/>
      <c r="J217" s="70"/>
      <c r="K217" s="69"/>
      <c r="L217" s="70"/>
      <c r="M217" s="69"/>
      <c r="N217" s="70"/>
      <c r="O217" s="69"/>
      <c r="P217" s="70"/>
      <c r="Q217" s="69"/>
      <c r="R217" s="70"/>
      <c r="S217" s="69"/>
      <c r="T217" s="70"/>
      <c r="U217" s="69"/>
      <c r="V217" s="70"/>
      <c r="W217" s="69"/>
      <c r="X217" s="70"/>
      <c r="Y217" s="67"/>
      <c r="Z217" s="67"/>
      <c r="AA217" s="67"/>
      <c r="AB217" s="67"/>
      <c r="AC217" s="67"/>
      <c r="AD217" s="67"/>
    </row>
    <row r="218" spans="1:30" ht="18" x14ac:dyDescent="0.25">
      <c r="A218" s="66"/>
      <c r="B218" s="67"/>
      <c r="C218" s="67"/>
      <c r="D218" s="68"/>
      <c r="F218" s="44"/>
      <c r="G218" s="69"/>
      <c r="H218" s="72"/>
      <c r="I218" s="69"/>
      <c r="J218" s="70"/>
      <c r="K218" s="69"/>
      <c r="L218" s="70"/>
      <c r="M218" s="69"/>
      <c r="N218" s="70"/>
      <c r="O218" s="69"/>
      <c r="P218" s="70"/>
      <c r="Q218" s="69"/>
      <c r="R218" s="70"/>
      <c r="S218" s="69"/>
      <c r="T218" s="70"/>
      <c r="U218" s="69"/>
      <c r="V218" s="70"/>
      <c r="W218" s="69"/>
      <c r="X218" s="70"/>
      <c r="Y218" s="67"/>
      <c r="Z218" s="67"/>
      <c r="AA218" s="67"/>
      <c r="AB218" s="67"/>
      <c r="AC218" s="67"/>
      <c r="AD218" s="67"/>
    </row>
    <row r="219" spans="1:30" ht="18" x14ac:dyDescent="0.25">
      <c r="A219" s="66"/>
      <c r="B219" s="67"/>
      <c r="C219" s="67"/>
      <c r="D219" s="68"/>
      <c r="F219" s="44"/>
      <c r="G219" s="69"/>
      <c r="H219" s="72"/>
      <c r="I219" s="69"/>
      <c r="J219" s="70"/>
      <c r="K219" s="69"/>
      <c r="L219" s="70"/>
      <c r="M219" s="69"/>
      <c r="N219" s="70"/>
      <c r="O219" s="69"/>
      <c r="P219" s="70"/>
      <c r="Q219" s="69"/>
      <c r="R219" s="70"/>
      <c r="S219" s="69"/>
      <c r="T219" s="70"/>
      <c r="U219" s="69"/>
      <c r="V219" s="70"/>
      <c r="W219" s="69"/>
      <c r="X219" s="70"/>
      <c r="Y219" s="67"/>
      <c r="Z219" s="67"/>
      <c r="AA219" s="67"/>
      <c r="AB219" s="67"/>
      <c r="AC219" s="67"/>
      <c r="AD219" s="67"/>
    </row>
    <row r="220" spans="1:30" ht="18" x14ac:dyDescent="0.25">
      <c r="B220" s="67"/>
      <c r="C220" s="67"/>
      <c r="D220" s="68"/>
      <c r="F220" s="44"/>
      <c r="H220" s="50"/>
      <c r="J220" s="70"/>
      <c r="L220" s="70"/>
      <c r="N220" s="70"/>
      <c r="P220" s="70"/>
      <c r="R220" s="70"/>
      <c r="T220" s="70"/>
      <c r="V220" s="70"/>
      <c r="X220" s="70"/>
      <c r="Y220" s="67"/>
      <c r="Z220" s="67"/>
      <c r="AA220" s="67"/>
      <c r="AB220" s="67"/>
      <c r="AC220" s="67"/>
      <c r="AD220" s="67"/>
    </row>
    <row r="221" spans="1:30" ht="18" x14ac:dyDescent="0.25">
      <c r="B221" s="67"/>
      <c r="C221" s="67"/>
      <c r="D221" s="68"/>
      <c r="F221" s="44"/>
      <c r="H221" s="50"/>
      <c r="J221" s="70"/>
      <c r="L221" s="70"/>
      <c r="N221" s="70"/>
      <c r="P221" s="70"/>
      <c r="R221" s="70"/>
      <c r="T221" s="70"/>
      <c r="V221" s="70"/>
      <c r="X221" s="70"/>
      <c r="Y221" s="67"/>
      <c r="Z221" s="67"/>
      <c r="AA221" s="67"/>
      <c r="AB221" s="67"/>
      <c r="AC221" s="67"/>
      <c r="AD221" s="67"/>
    </row>
    <row r="222" spans="1:30" ht="18" x14ac:dyDescent="0.25">
      <c r="B222" s="67"/>
      <c r="C222" s="67"/>
      <c r="D222" s="68"/>
      <c r="F222" s="44"/>
      <c r="H222" s="50"/>
      <c r="J222" s="70"/>
      <c r="L222" s="70"/>
      <c r="N222" s="70"/>
      <c r="P222" s="70"/>
      <c r="R222" s="70"/>
      <c r="T222" s="70"/>
      <c r="V222" s="70"/>
      <c r="X222" s="70"/>
      <c r="Y222" s="67"/>
      <c r="Z222" s="67"/>
      <c r="AA222" s="67"/>
      <c r="AB222" s="67"/>
      <c r="AC222" s="67"/>
      <c r="AD222" s="67"/>
    </row>
    <row r="223" spans="1:30" ht="18" x14ac:dyDescent="0.25">
      <c r="B223" s="67"/>
      <c r="C223" s="67"/>
      <c r="D223" s="68"/>
      <c r="F223" s="44"/>
      <c r="H223" s="50"/>
      <c r="J223" s="70"/>
      <c r="L223" s="70"/>
      <c r="N223" s="70"/>
      <c r="P223" s="70"/>
      <c r="R223" s="70"/>
      <c r="T223" s="70"/>
      <c r="V223" s="70"/>
      <c r="X223" s="70"/>
      <c r="Y223" s="67"/>
      <c r="Z223" s="67"/>
      <c r="AA223" s="67"/>
      <c r="AB223" s="67"/>
      <c r="AC223" s="67"/>
      <c r="AD223" s="67"/>
    </row>
    <row r="224" spans="1:30" ht="18" x14ac:dyDescent="0.25">
      <c r="B224" s="67"/>
      <c r="C224" s="67"/>
      <c r="D224" s="68"/>
      <c r="F224" s="44"/>
      <c r="H224" s="50"/>
      <c r="J224" s="70"/>
      <c r="L224" s="70"/>
      <c r="N224" s="70"/>
      <c r="P224" s="70"/>
      <c r="R224" s="70"/>
      <c r="T224" s="70"/>
      <c r="V224" s="70"/>
      <c r="X224" s="70"/>
      <c r="Y224" s="67"/>
      <c r="Z224" s="67"/>
      <c r="AA224" s="67"/>
      <c r="AB224" s="67"/>
      <c r="AC224" s="67"/>
      <c r="AD224" s="67"/>
    </row>
    <row r="225" spans="2:30" ht="18" x14ac:dyDescent="0.25">
      <c r="B225" s="67"/>
      <c r="C225" s="67"/>
      <c r="D225" s="68"/>
      <c r="F225" s="44"/>
      <c r="H225" s="50"/>
      <c r="J225" s="70"/>
      <c r="L225" s="70"/>
      <c r="N225" s="70"/>
      <c r="P225" s="70"/>
      <c r="R225" s="70"/>
      <c r="T225" s="70"/>
      <c r="V225" s="70"/>
      <c r="X225" s="70"/>
      <c r="Y225" s="67"/>
      <c r="Z225" s="67"/>
      <c r="AA225" s="67"/>
      <c r="AB225" s="67"/>
      <c r="AC225" s="67"/>
      <c r="AD225" s="67"/>
    </row>
    <row r="226" spans="2:30" ht="18" x14ac:dyDescent="0.25">
      <c r="B226" s="67"/>
      <c r="C226" s="67"/>
      <c r="D226" s="68"/>
      <c r="F226" s="44"/>
      <c r="J226" s="70"/>
      <c r="L226" s="70"/>
      <c r="N226" s="70"/>
      <c r="P226" s="70"/>
      <c r="R226" s="70"/>
      <c r="T226" s="70"/>
      <c r="V226" s="70"/>
      <c r="X226" s="70"/>
      <c r="Y226" s="67"/>
      <c r="Z226" s="67"/>
      <c r="AA226" s="67"/>
      <c r="AB226" s="67"/>
      <c r="AC226" s="67"/>
      <c r="AD226" s="67"/>
    </row>
    <row r="227" spans="2:30" ht="18" x14ac:dyDescent="0.25">
      <c r="B227" s="67"/>
      <c r="C227" s="67"/>
      <c r="D227" s="68"/>
      <c r="F227" s="44"/>
      <c r="J227" s="70"/>
      <c r="L227" s="70"/>
      <c r="N227" s="70"/>
      <c r="P227" s="70"/>
      <c r="R227" s="70"/>
      <c r="T227" s="70"/>
      <c r="V227" s="70"/>
      <c r="X227" s="70"/>
      <c r="Y227" s="67"/>
      <c r="Z227" s="67"/>
      <c r="AA227" s="67"/>
      <c r="AB227" s="67"/>
      <c r="AC227" s="67"/>
      <c r="AD227" s="67"/>
    </row>
    <row r="228" spans="2:30" ht="18" x14ac:dyDescent="0.25">
      <c r="B228" s="67"/>
      <c r="C228" s="67"/>
      <c r="D228" s="68"/>
      <c r="F228" s="44"/>
      <c r="J228" s="70"/>
      <c r="L228" s="70"/>
      <c r="N228" s="70"/>
      <c r="P228" s="70"/>
      <c r="R228" s="70"/>
      <c r="T228" s="70"/>
      <c r="V228" s="70"/>
      <c r="X228" s="70"/>
      <c r="Y228" s="67"/>
      <c r="Z228" s="67"/>
      <c r="AA228" s="67"/>
      <c r="AB228" s="67"/>
      <c r="AC228" s="67"/>
      <c r="AD228" s="67"/>
    </row>
    <row r="229" spans="2:30" x14ac:dyDescent="0.2">
      <c r="B229" s="44"/>
      <c r="C229" s="44"/>
      <c r="D229" s="41"/>
      <c r="F229" s="44"/>
      <c r="Y229" s="43"/>
      <c r="Z229" s="44"/>
      <c r="AA229" s="43"/>
      <c r="AB229" s="44"/>
      <c r="AC229" s="43"/>
      <c r="AD229" s="44"/>
    </row>
    <row r="230" spans="2:30" x14ac:dyDescent="0.2">
      <c r="B230" s="44"/>
      <c r="C230" s="44"/>
      <c r="D230" s="41"/>
      <c r="F230" s="44"/>
      <c r="Y230" s="43"/>
      <c r="Z230" s="44"/>
      <c r="AA230" s="43"/>
      <c r="AB230" s="44"/>
      <c r="AC230" s="43"/>
      <c r="AD230" s="44"/>
    </row>
    <row r="231" spans="2:30" x14ac:dyDescent="0.2">
      <c r="B231" s="44"/>
      <c r="C231" s="44"/>
      <c r="D231" s="41"/>
      <c r="F231" s="44"/>
      <c r="Y231" s="43"/>
      <c r="Z231" s="44"/>
      <c r="AA231" s="43"/>
      <c r="AB231" s="44"/>
      <c r="AC231" s="43"/>
      <c r="AD231" s="44"/>
    </row>
    <row r="232" spans="2:30" x14ac:dyDescent="0.2">
      <c r="F232" s="44"/>
    </row>
    <row r="233" spans="2:30" x14ac:dyDescent="0.2">
      <c r="F233" s="44"/>
    </row>
    <row r="234" spans="2:30" x14ac:dyDescent="0.2">
      <c r="F234" s="44"/>
    </row>
    <row r="235" spans="2:30" x14ac:dyDescent="0.2">
      <c r="F235" s="44"/>
    </row>
    <row r="236" spans="2:30" x14ac:dyDescent="0.2">
      <c r="F236" s="44"/>
    </row>
    <row r="237" spans="2:30" x14ac:dyDescent="0.2">
      <c r="F237" s="44"/>
    </row>
    <row r="238" spans="2:30" x14ac:dyDescent="0.2">
      <c r="F238" s="44"/>
    </row>
    <row r="239" spans="2:30" x14ac:dyDescent="0.2">
      <c r="F239" s="44"/>
    </row>
    <row r="240" spans="2:30" x14ac:dyDescent="0.2">
      <c r="F240" s="44"/>
    </row>
    <row r="241" spans="6:6" x14ac:dyDescent="0.2">
      <c r="F241" s="44"/>
    </row>
    <row r="242" spans="6:6" x14ac:dyDescent="0.2">
      <c r="F242" s="44"/>
    </row>
    <row r="243" spans="6:6" x14ac:dyDescent="0.2">
      <c r="F243" s="44"/>
    </row>
    <row r="244" spans="6:6" x14ac:dyDescent="0.2">
      <c r="F244" s="44"/>
    </row>
    <row r="245" spans="6:6" x14ac:dyDescent="0.2">
      <c r="F245" s="44"/>
    </row>
    <row r="246" spans="6:6" x14ac:dyDescent="0.2">
      <c r="F246" s="44"/>
    </row>
    <row r="247" spans="6:6" x14ac:dyDescent="0.2">
      <c r="F247" s="44"/>
    </row>
    <row r="248" spans="6:6" x14ac:dyDescent="0.2">
      <c r="F248" s="44"/>
    </row>
    <row r="249" spans="6:6" x14ac:dyDescent="0.2">
      <c r="F249" s="44"/>
    </row>
    <row r="250" spans="6:6" x14ac:dyDescent="0.2">
      <c r="F250" s="44"/>
    </row>
    <row r="251" spans="6:6" x14ac:dyDescent="0.2">
      <c r="F251" s="44"/>
    </row>
    <row r="252" spans="6:6" x14ac:dyDescent="0.2">
      <c r="F252" s="44"/>
    </row>
    <row r="253" spans="6:6" x14ac:dyDescent="0.2">
      <c r="F253" s="44"/>
    </row>
    <row r="254" spans="6:6" x14ac:dyDescent="0.2">
      <c r="F254" s="44"/>
    </row>
    <row r="255" spans="6:6" x14ac:dyDescent="0.2">
      <c r="F255" s="44"/>
    </row>
    <row r="256" spans="6:6" x14ac:dyDescent="0.2">
      <c r="F256" s="44"/>
    </row>
    <row r="257" spans="6:6" x14ac:dyDescent="0.2">
      <c r="F257" s="44"/>
    </row>
    <row r="258" spans="6:6" x14ac:dyDescent="0.2">
      <c r="F258" s="44"/>
    </row>
    <row r="259" spans="6:6" x14ac:dyDescent="0.2">
      <c r="F259" s="44"/>
    </row>
    <row r="260" spans="6:6" x14ac:dyDescent="0.2">
      <c r="F260" s="44"/>
    </row>
    <row r="261" spans="6:6" x14ac:dyDescent="0.2">
      <c r="F261" s="44"/>
    </row>
    <row r="262" spans="6:6" x14ac:dyDescent="0.2">
      <c r="F262" s="44"/>
    </row>
    <row r="263" spans="6:6" x14ac:dyDescent="0.2">
      <c r="F263" s="44"/>
    </row>
    <row r="264" spans="6:6" x14ac:dyDescent="0.2">
      <c r="F264" s="44"/>
    </row>
    <row r="265" spans="6:6" x14ac:dyDescent="0.2">
      <c r="F265" s="44"/>
    </row>
    <row r="266" spans="6:6" x14ac:dyDescent="0.2">
      <c r="F266" s="44"/>
    </row>
    <row r="267" spans="6:6" x14ac:dyDescent="0.2">
      <c r="F267" s="44"/>
    </row>
    <row r="268" spans="6:6" x14ac:dyDescent="0.2">
      <c r="F268" s="44"/>
    </row>
    <row r="269" spans="6:6" x14ac:dyDescent="0.2">
      <c r="F269" s="44"/>
    </row>
    <row r="270" spans="6:6" x14ac:dyDescent="0.2">
      <c r="F270" s="44"/>
    </row>
    <row r="271" spans="6:6" x14ac:dyDescent="0.2">
      <c r="F271" s="44"/>
    </row>
    <row r="272" spans="6:6" x14ac:dyDescent="0.2">
      <c r="F272" s="44"/>
    </row>
    <row r="273" spans="6:6" x14ac:dyDescent="0.2">
      <c r="F273" s="44"/>
    </row>
    <row r="274" spans="6:6" x14ac:dyDescent="0.2">
      <c r="F274" s="44"/>
    </row>
    <row r="275" spans="6:6" x14ac:dyDescent="0.2">
      <c r="F275" s="44"/>
    </row>
    <row r="276" spans="6:6" x14ac:dyDescent="0.2">
      <c r="F276" s="44"/>
    </row>
    <row r="277" spans="6:6" x14ac:dyDescent="0.2">
      <c r="F277" s="44"/>
    </row>
    <row r="278" spans="6:6" x14ac:dyDescent="0.2">
      <c r="F278" s="44"/>
    </row>
    <row r="279" spans="6:6" x14ac:dyDescent="0.2">
      <c r="F279" s="44"/>
    </row>
    <row r="280" spans="6:6" x14ac:dyDescent="0.2">
      <c r="F280" s="44"/>
    </row>
    <row r="281" spans="6:6" x14ac:dyDescent="0.2">
      <c r="F281" s="44"/>
    </row>
    <row r="282" spans="6:6" x14ac:dyDescent="0.2">
      <c r="F282" s="44"/>
    </row>
    <row r="283" spans="6:6" x14ac:dyDescent="0.2">
      <c r="F283" s="44"/>
    </row>
    <row r="284" spans="6:6" x14ac:dyDescent="0.2">
      <c r="F284" s="44"/>
    </row>
    <row r="285" spans="6:6" x14ac:dyDescent="0.2">
      <c r="F285" s="44"/>
    </row>
    <row r="286" spans="6:6" x14ac:dyDescent="0.2">
      <c r="F286" s="44"/>
    </row>
    <row r="287" spans="6:6" x14ac:dyDescent="0.2">
      <c r="F287" s="44"/>
    </row>
    <row r="288" spans="6:6" x14ac:dyDescent="0.2">
      <c r="F288" s="44"/>
    </row>
    <row r="289" spans="6:6" x14ac:dyDescent="0.2">
      <c r="F289" s="44"/>
    </row>
    <row r="290" spans="6:6" x14ac:dyDescent="0.2">
      <c r="F290" s="44"/>
    </row>
    <row r="291" spans="6:6" x14ac:dyDescent="0.2">
      <c r="F291" s="44"/>
    </row>
    <row r="292" spans="6:6" x14ac:dyDescent="0.2">
      <c r="F292" s="44"/>
    </row>
    <row r="293" spans="6:6" x14ac:dyDescent="0.2">
      <c r="F293" s="44"/>
    </row>
    <row r="294" spans="6:6" x14ac:dyDescent="0.2">
      <c r="F294" s="44"/>
    </row>
    <row r="295" spans="6:6" x14ac:dyDescent="0.2">
      <c r="F295" s="44"/>
    </row>
    <row r="296" spans="6:6" x14ac:dyDescent="0.2">
      <c r="F296" s="44"/>
    </row>
    <row r="297" spans="6:6" x14ac:dyDescent="0.2">
      <c r="F297" s="44"/>
    </row>
    <row r="298" spans="6:6" x14ac:dyDescent="0.2">
      <c r="F298" s="44"/>
    </row>
    <row r="299" spans="6:6" x14ac:dyDescent="0.2">
      <c r="F299" s="44"/>
    </row>
    <row r="300" spans="6:6" x14ac:dyDescent="0.2">
      <c r="F300" s="44"/>
    </row>
    <row r="301" spans="6:6" x14ac:dyDescent="0.2">
      <c r="F301" s="44"/>
    </row>
    <row r="302" spans="6:6" x14ac:dyDescent="0.2">
      <c r="F302" s="44"/>
    </row>
    <row r="303" spans="6:6" x14ac:dyDescent="0.2">
      <c r="F303" s="44"/>
    </row>
    <row r="304" spans="6:6" x14ac:dyDescent="0.2">
      <c r="F304" s="44"/>
    </row>
    <row r="305" spans="6:6" x14ac:dyDescent="0.2">
      <c r="F305" s="44"/>
    </row>
    <row r="306" spans="6:6" x14ac:dyDescent="0.2">
      <c r="F306" s="44"/>
    </row>
    <row r="307" spans="6:6" x14ac:dyDescent="0.2">
      <c r="F307" s="44"/>
    </row>
    <row r="308" spans="6:6" x14ac:dyDescent="0.2">
      <c r="F308" s="44"/>
    </row>
    <row r="309" spans="6:6" x14ac:dyDescent="0.2">
      <c r="F309" s="44"/>
    </row>
    <row r="310" spans="6:6" x14ac:dyDescent="0.2">
      <c r="F310" s="44"/>
    </row>
    <row r="311" spans="6:6" x14ac:dyDescent="0.2">
      <c r="F311" s="44"/>
    </row>
    <row r="312" spans="6:6" x14ac:dyDescent="0.2">
      <c r="F312" s="44"/>
    </row>
    <row r="313" spans="6:6" x14ac:dyDescent="0.2">
      <c r="F313" s="44"/>
    </row>
    <row r="314" spans="6:6" x14ac:dyDescent="0.2">
      <c r="F314" s="44"/>
    </row>
    <row r="315" spans="6:6" x14ac:dyDescent="0.2">
      <c r="F315" s="44"/>
    </row>
    <row r="316" spans="6:6" x14ac:dyDescent="0.2">
      <c r="F316" s="44"/>
    </row>
    <row r="317" spans="6:6" x14ac:dyDescent="0.2">
      <c r="F317" s="44"/>
    </row>
    <row r="318" spans="6:6" x14ac:dyDescent="0.2">
      <c r="F318" s="44"/>
    </row>
    <row r="319" spans="6:6" x14ac:dyDescent="0.2">
      <c r="F319" s="44"/>
    </row>
    <row r="320" spans="6:6" x14ac:dyDescent="0.2">
      <c r="F320" s="44"/>
    </row>
    <row r="321" spans="6:6" x14ac:dyDescent="0.2">
      <c r="F321" s="44"/>
    </row>
    <row r="322" spans="6:6" x14ac:dyDescent="0.2">
      <c r="F322" s="44"/>
    </row>
    <row r="323" spans="6:6" x14ac:dyDescent="0.2">
      <c r="F323" s="44"/>
    </row>
    <row r="324" spans="6:6" x14ac:dyDescent="0.2">
      <c r="F324" s="44"/>
    </row>
    <row r="325" spans="6:6" x14ac:dyDescent="0.2">
      <c r="F325" s="44"/>
    </row>
    <row r="326" spans="6:6" x14ac:dyDescent="0.2">
      <c r="F326" s="44"/>
    </row>
    <row r="327" spans="6:6" x14ac:dyDescent="0.2">
      <c r="F327" s="44"/>
    </row>
    <row r="328" spans="6:6" x14ac:dyDescent="0.2">
      <c r="F328" s="44"/>
    </row>
    <row r="329" spans="6:6" x14ac:dyDescent="0.2">
      <c r="F329" s="44"/>
    </row>
    <row r="330" spans="6:6" x14ac:dyDescent="0.2">
      <c r="F330" s="44"/>
    </row>
    <row r="331" spans="6:6" x14ac:dyDescent="0.2">
      <c r="F331" s="44"/>
    </row>
    <row r="332" spans="6:6" x14ac:dyDescent="0.2">
      <c r="F332" s="44"/>
    </row>
    <row r="333" spans="6:6" x14ac:dyDescent="0.2">
      <c r="F333" s="44"/>
    </row>
    <row r="334" spans="6:6" x14ac:dyDescent="0.2">
      <c r="F334" s="44"/>
    </row>
    <row r="335" spans="6:6" x14ac:dyDescent="0.2">
      <c r="F335" s="44"/>
    </row>
    <row r="336" spans="6:6" x14ac:dyDescent="0.2">
      <c r="F336" s="44"/>
    </row>
    <row r="337" spans="6:6" x14ac:dyDescent="0.2">
      <c r="F337" s="44"/>
    </row>
    <row r="338" spans="6:6" x14ac:dyDescent="0.2">
      <c r="F338" s="44"/>
    </row>
    <row r="339" spans="6:6" x14ac:dyDescent="0.2">
      <c r="F339" s="44"/>
    </row>
    <row r="340" spans="6:6" x14ac:dyDescent="0.2">
      <c r="F340" s="44"/>
    </row>
    <row r="341" spans="6:6" x14ac:dyDescent="0.2">
      <c r="F341" s="44"/>
    </row>
    <row r="342" spans="6:6" x14ac:dyDescent="0.2">
      <c r="F342" s="44"/>
    </row>
    <row r="343" spans="6:6" x14ac:dyDescent="0.2">
      <c r="F343" s="44"/>
    </row>
    <row r="344" spans="6:6" x14ac:dyDescent="0.2">
      <c r="F344" s="44"/>
    </row>
    <row r="345" spans="6:6" x14ac:dyDescent="0.2">
      <c r="F345" s="44"/>
    </row>
    <row r="346" spans="6:6" x14ac:dyDescent="0.2">
      <c r="F346" s="44"/>
    </row>
    <row r="347" spans="6:6" x14ac:dyDescent="0.2">
      <c r="F347" s="44"/>
    </row>
    <row r="348" spans="6:6" x14ac:dyDescent="0.2">
      <c r="F348" s="44"/>
    </row>
    <row r="349" spans="6:6" x14ac:dyDescent="0.2">
      <c r="F349" s="44"/>
    </row>
    <row r="350" spans="6:6" x14ac:dyDescent="0.2">
      <c r="F350" s="44"/>
    </row>
    <row r="351" spans="6:6" x14ac:dyDescent="0.2">
      <c r="F351" s="44"/>
    </row>
    <row r="352" spans="6:6" x14ac:dyDescent="0.2">
      <c r="F352" s="44"/>
    </row>
    <row r="353" spans="6:6" x14ac:dyDescent="0.2">
      <c r="F353" s="44"/>
    </row>
    <row r="354" spans="6:6" x14ac:dyDescent="0.2">
      <c r="F354" s="44"/>
    </row>
    <row r="355" spans="6:6" x14ac:dyDescent="0.2">
      <c r="F355" s="44"/>
    </row>
    <row r="356" spans="6:6" x14ac:dyDescent="0.2">
      <c r="F356" s="44"/>
    </row>
    <row r="357" spans="6:6" x14ac:dyDescent="0.2">
      <c r="F357" s="44"/>
    </row>
    <row r="358" spans="6:6" x14ac:dyDescent="0.2">
      <c r="F358" s="44"/>
    </row>
    <row r="359" spans="6:6" x14ac:dyDescent="0.2">
      <c r="F359" s="44"/>
    </row>
    <row r="360" spans="6:6" x14ac:dyDescent="0.2">
      <c r="F360" s="44"/>
    </row>
    <row r="361" spans="6:6" x14ac:dyDescent="0.2">
      <c r="F361" s="44"/>
    </row>
    <row r="362" spans="6:6" x14ac:dyDescent="0.2">
      <c r="F362" s="44"/>
    </row>
    <row r="363" spans="6:6" x14ac:dyDescent="0.2">
      <c r="F363" s="44"/>
    </row>
    <row r="364" spans="6:6" x14ac:dyDescent="0.2">
      <c r="F364" s="44"/>
    </row>
    <row r="365" spans="6:6" x14ac:dyDescent="0.2">
      <c r="F365" s="44"/>
    </row>
    <row r="366" spans="6:6" x14ac:dyDescent="0.2">
      <c r="F366" s="44"/>
    </row>
    <row r="367" spans="6:6" x14ac:dyDescent="0.2">
      <c r="F367" s="44"/>
    </row>
    <row r="368" spans="6:6" x14ac:dyDescent="0.2">
      <c r="F368" s="44"/>
    </row>
    <row r="369" spans="6:6" x14ac:dyDescent="0.2">
      <c r="F369" s="44"/>
    </row>
    <row r="370" spans="6:6" x14ac:dyDescent="0.2">
      <c r="F370" s="44"/>
    </row>
    <row r="371" spans="6:6" x14ac:dyDescent="0.2">
      <c r="F371" s="44"/>
    </row>
    <row r="372" spans="6:6" x14ac:dyDescent="0.2">
      <c r="F372" s="44"/>
    </row>
    <row r="373" spans="6:6" x14ac:dyDescent="0.2">
      <c r="F373" s="44"/>
    </row>
    <row r="374" spans="6:6" x14ac:dyDescent="0.2">
      <c r="F374" s="44"/>
    </row>
    <row r="375" spans="6:6" x14ac:dyDescent="0.2">
      <c r="F375" s="44"/>
    </row>
    <row r="376" spans="6:6" x14ac:dyDescent="0.2">
      <c r="F376" s="44"/>
    </row>
    <row r="377" spans="6:6" x14ac:dyDescent="0.2">
      <c r="F377" s="44"/>
    </row>
    <row r="378" spans="6:6" x14ac:dyDescent="0.2">
      <c r="F378" s="44"/>
    </row>
    <row r="379" spans="6:6" x14ac:dyDescent="0.2">
      <c r="F379" s="44"/>
    </row>
    <row r="380" spans="6:6" x14ac:dyDescent="0.2">
      <c r="F380" s="44"/>
    </row>
    <row r="381" spans="6:6" x14ac:dyDescent="0.2">
      <c r="F381" s="44"/>
    </row>
    <row r="382" spans="6:6" x14ac:dyDescent="0.2">
      <c r="F382" s="44"/>
    </row>
    <row r="383" spans="6:6" x14ac:dyDescent="0.2">
      <c r="F383" s="44"/>
    </row>
    <row r="384" spans="6:6" x14ac:dyDescent="0.2">
      <c r="F384" s="44"/>
    </row>
    <row r="385" spans="6:6" x14ac:dyDescent="0.2">
      <c r="F385" s="44"/>
    </row>
    <row r="386" spans="6:6" x14ac:dyDescent="0.2">
      <c r="F386" s="44"/>
    </row>
    <row r="387" spans="6:6" x14ac:dyDescent="0.2">
      <c r="F387" s="44"/>
    </row>
    <row r="388" spans="6:6" x14ac:dyDescent="0.2">
      <c r="F388" s="44"/>
    </row>
    <row r="389" spans="6:6" x14ac:dyDescent="0.2">
      <c r="F389" s="44"/>
    </row>
    <row r="390" spans="6:6" x14ac:dyDescent="0.2">
      <c r="F390" s="44"/>
    </row>
    <row r="391" spans="6:6" x14ac:dyDescent="0.2">
      <c r="F391" s="44"/>
    </row>
    <row r="392" spans="6:6" x14ac:dyDescent="0.2">
      <c r="F392" s="44"/>
    </row>
    <row r="393" spans="6:6" x14ac:dyDescent="0.2">
      <c r="F393" s="44"/>
    </row>
    <row r="394" spans="6:6" x14ac:dyDescent="0.2">
      <c r="F394" s="44"/>
    </row>
    <row r="395" spans="6:6" x14ac:dyDescent="0.2">
      <c r="F395" s="44"/>
    </row>
    <row r="396" spans="6:6" x14ac:dyDescent="0.2">
      <c r="F396" s="44"/>
    </row>
    <row r="397" spans="6:6" x14ac:dyDescent="0.2">
      <c r="F397" s="44"/>
    </row>
    <row r="398" spans="6:6" x14ac:dyDescent="0.2">
      <c r="F398" s="44"/>
    </row>
    <row r="399" spans="6:6" x14ac:dyDescent="0.2">
      <c r="F399" s="44"/>
    </row>
    <row r="400" spans="6:6" x14ac:dyDescent="0.2">
      <c r="F400" s="44"/>
    </row>
    <row r="401" spans="6:6" x14ac:dyDescent="0.2">
      <c r="F401" s="44"/>
    </row>
    <row r="402" spans="6:6" x14ac:dyDescent="0.2">
      <c r="F402" s="44"/>
    </row>
    <row r="403" spans="6:6" x14ac:dyDescent="0.2">
      <c r="F403" s="44"/>
    </row>
    <row r="404" spans="6:6" x14ac:dyDescent="0.2">
      <c r="F404" s="44"/>
    </row>
    <row r="405" spans="6:6" x14ac:dyDescent="0.2">
      <c r="F405" s="44"/>
    </row>
    <row r="406" spans="6:6" x14ac:dyDescent="0.2">
      <c r="F406" s="44"/>
    </row>
    <row r="407" spans="6:6" x14ac:dyDescent="0.2">
      <c r="F407" s="44"/>
    </row>
    <row r="408" spans="6:6" x14ac:dyDescent="0.2">
      <c r="F408" s="44"/>
    </row>
    <row r="409" spans="6:6" x14ac:dyDescent="0.2">
      <c r="F409" s="44"/>
    </row>
    <row r="410" spans="6:6" x14ac:dyDescent="0.2">
      <c r="F410" s="44"/>
    </row>
    <row r="411" spans="6:6" x14ac:dyDescent="0.2">
      <c r="F411" s="44"/>
    </row>
    <row r="412" spans="6:6" x14ac:dyDescent="0.2">
      <c r="F412" s="44"/>
    </row>
    <row r="413" spans="6:6" x14ac:dyDescent="0.2">
      <c r="F413" s="44"/>
    </row>
    <row r="414" spans="6:6" x14ac:dyDescent="0.2">
      <c r="F414" s="44"/>
    </row>
    <row r="415" spans="6:6" x14ac:dyDescent="0.2">
      <c r="F415" s="44"/>
    </row>
    <row r="416" spans="6:6" x14ac:dyDescent="0.2">
      <c r="F416" s="44"/>
    </row>
    <row r="417" spans="6:6" x14ac:dyDescent="0.2">
      <c r="F417" s="44"/>
    </row>
    <row r="418" spans="6:6" x14ac:dyDescent="0.2">
      <c r="F418" s="44"/>
    </row>
    <row r="419" spans="6:6" x14ac:dyDescent="0.2">
      <c r="F419" s="44"/>
    </row>
    <row r="420" spans="6:6" x14ac:dyDescent="0.2">
      <c r="F420" s="44"/>
    </row>
    <row r="421" spans="6:6" x14ac:dyDescent="0.2">
      <c r="F421" s="44"/>
    </row>
    <row r="422" spans="6:6" x14ac:dyDescent="0.2">
      <c r="F422" s="44"/>
    </row>
    <row r="423" spans="6:6" x14ac:dyDescent="0.2">
      <c r="F423" s="44"/>
    </row>
    <row r="424" spans="6:6" x14ac:dyDescent="0.2">
      <c r="F424" s="44"/>
    </row>
    <row r="425" spans="6:6" x14ac:dyDescent="0.2">
      <c r="F425" s="44"/>
    </row>
    <row r="426" spans="6:6" x14ac:dyDescent="0.2">
      <c r="F426" s="44"/>
    </row>
    <row r="427" spans="6:6" x14ac:dyDescent="0.2">
      <c r="F427" s="44"/>
    </row>
    <row r="428" spans="6:6" x14ac:dyDescent="0.2">
      <c r="F428" s="44"/>
    </row>
    <row r="429" spans="6:6" x14ac:dyDescent="0.2">
      <c r="F429" s="44"/>
    </row>
    <row r="430" spans="6:6" x14ac:dyDescent="0.2">
      <c r="F430" s="44"/>
    </row>
    <row r="431" spans="6:6" x14ac:dyDescent="0.2">
      <c r="F431" s="44"/>
    </row>
    <row r="432" spans="6:6" x14ac:dyDescent="0.2">
      <c r="F432" s="44"/>
    </row>
    <row r="433" spans="6:6" x14ac:dyDescent="0.2">
      <c r="F433" s="44"/>
    </row>
    <row r="434" spans="6:6" x14ac:dyDescent="0.2">
      <c r="F434" s="44"/>
    </row>
    <row r="435" spans="6:6" x14ac:dyDescent="0.2">
      <c r="F435" s="44"/>
    </row>
    <row r="436" spans="6:6" x14ac:dyDescent="0.2">
      <c r="F436" s="44"/>
    </row>
    <row r="437" spans="6:6" x14ac:dyDescent="0.2">
      <c r="F437" s="44"/>
    </row>
    <row r="438" spans="6:6" x14ac:dyDescent="0.2">
      <c r="F438" s="44"/>
    </row>
    <row r="439" spans="6:6" x14ac:dyDescent="0.2">
      <c r="F439" s="44"/>
    </row>
    <row r="440" spans="6:6" x14ac:dyDescent="0.2">
      <c r="F440" s="44"/>
    </row>
    <row r="441" spans="6:6" x14ac:dyDescent="0.2">
      <c r="F441" s="44"/>
    </row>
    <row r="442" spans="6:6" x14ac:dyDescent="0.2">
      <c r="F442" s="44"/>
    </row>
    <row r="443" spans="6:6" x14ac:dyDescent="0.2">
      <c r="F443" s="44"/>
    </row>
    <row r="444" spans="6:6" x14ac:dyDescent="0.2">
      <c r="F444" s="44"/>
    </row>
    <row r="445" spans="6:6" x14ac:dyDescent="0.2">
      <c r="F445" s="44"/>
    </row>
    <row r="446" spans="6:6" x14ac:dyDescent="0.2">
      <c r="F446" s="44"/>
    </row>
    <row r="447" spans="6:6" x14ac:dyDescent="0.2">
      <c r="F447" s="44"/>
    </row>
    <row r="448" spans="6:6" x14ac:dyDescent="0.2">
      <c r="F448" s="44"/>
    </row>
    <row r="449" spans="6:6" x14ac:dyDescent="0.2">
      <c r="F449" s="44"/>
    </row>
    <row r="450" spans="6:6" x14ac:dyDescent="0.2">
      <c r="F450" s="44"/>
    </row>
    <row r="451" spans="6:6" x14ac:dyDescent="0.2">
      <c r="F451" s="44"/>
    </row>
    <row r="452" spans="6:6" x14ac:dyDescent="0.2">
      <c r="F452" s="44"/>
    </row>
    <row r="453" spans="6:6" x14ac:dyDescent="0.2">
      <c r="F453" s="44"/>
    </row>
    <row r="454" spans="6:6" x14ac:dyDescent="0.2">
      <c r="F454" s="44"/>
    </row>
    <row r="455" spans="6:6" x14ac:dyDescent="0.2">
      <c r="F455" s="44"/>
    </row>
    <row r="456" spans="6:6" x14ac:dyDescent="0.2">
      <c r="F456" s="44"/>
    </row>
    <row r="457" spans="6:6" x14ac:dyDescent="0.2">
      <c r="F457" s="44"/>
    </row>
    <row r="458" spans="6:6" x14ac:dyDescent="0.2">
      <c r="F458" s="44"/>
    </row>
    <row r="459" spans="6:6" x14ac:dyDescent="0.2">
      <c r="F459" s="44"/>
    </row>
    <row r="460" spans="6:6" x14ac:dyDescent="0.2">
      <c r="F460" s="44"/>
    </row>
    <row r="461" spans="6:6" x14ac:dyDescent="0.2">
      <c r="F461" s="44"/>
    </row>
    <row r="462" spans="6:6" x14ac:dyDescent="0.2">
      <c r="F462" s="44"/>
    </row>
    <row r="463" spans="6:6" x14ac:dyDescent="0.2">
      <c r="F463" s="44"/>
    </row>
    <row r="464" spans="6:6" x14ac:dyDescent="0.2">
      <c r="F464" s="44"/>
    </row>
    <row r="465" spans="6:6" x14ac:dyDescent="0.2">
      <c r="F465" s="44"/>
    </row>
    <row r="466" spans="6:6" x14ac:dyDescent="0.2">
      <c r="F466" s="44"/>
    </row>
    <row r="467" spans="6:6" x14ac:dyDescent="0.2">
      <c r="F467" s="44"/>
    </row>
    <row r="468" spans="6:6" x14ac:dyDescent="0.2">
      <c r="F468" s="44"/>
    </row>
    <row r="469" spans="6:6" x14ac:dyDescent="0.2">
      <c r="F469" s="44"/>
    </row>
    <row r="470" spans="6:6" x14ac:dyDescent="0.2">
      <c r="F470" s="44"/>
    </row>
    <row r="471" spans="6:6" x14ac:dyDescent="0.2">
      <c r="F471" s="44"/>
    </row>
    <row r="472" spans="6:6" x14ac:dyDescent="0.2">
      <c r="F472" s="44"/>
    </row>
    <row r="473" spans="6:6" x14ac:dyDescent="0.2">
      <c r="F473" s="44"/>
    </row>
    <row r="474" spans="6:6" x14ac:dyDescent="0.2">
      <c r="F474" s="44"/>
    </row>
    <row r="475" spans="6:6" x14ac:dyDescent="0.2">
      <c r="F475" s="44"/>
    </row>
    <row r="476" spans="6:6" x14ac:dyDescent="0.2">
      <c r="F476" s="44"/>
    </row>
    <row r="477" spans="6:6" x14ac:dyDescent="0.2">
      <c r="F477" s="44"/>
    </row>
    <row r="478" spans="6:6" x14ac:dyDescent="0.2">
      <c r="F478" s="44"/>
    </row>
    <row r="479" spans="6:6" x14ac:dyDescent="0.2">
      <c r="F479" s="44"/>
    </row>
    <row r="480" spans="6:6" x14ac:dyDescent="0.2">
      <c r="F480" s="44"/>
    </row>
    <row r="481" spans="6:6" x14ac:dyDescent="0.2">
      <c r="F481" s="44"/>
    </row>
    <row r="482" spans="6:6" x14ac:dyDescent="0.2">
      <c r="F482" s="44"/>
    </row>
    <row r="483" spans="6:6" x14ac:dyDescent="0.2">
      <c r="F483" s="44"/>
    </row>
    <row r="484" spans="6:6" x14ac:dyDescent="0.2">
      <c r="F484" s="44"/>
    </row>
    <row r="485" spans="6:6" x14ac:dyDescent="0.2">
      <c r="F485" s="44"/>
    </row>
    <row r="486" spans="6:6" x14ac:dyDescent="0.2">
      <c r="F486" s="44"/>
    </row>
    <row r="487" spans="6:6" x14ac:dyDescent="0.2">
      <c r="F487" s="44"/>
    </row>
    <row r="488" spans="6:6" x14ac:dyDescent="0.2">
      <c r="F488" s="44"/>
    </row>
    <row r="489" spans="6:6" x14ac:dyDescent="0.2">
      <c r="F489" s="44"/>
    </row>
    <row r="490" spans="6:6" x14ac:dyDescent="0.2">
      <c r="F490" s="44"/>
    </row>
    <row r="491" spans="6:6" x14ac:dyDescent="0.2">
      <c r="F491" s="44"/>
    </row>
    <row r="492" spans="6:6" x14ac:dyDescent="0.2">
      <c r="F492" s="44"/>
    </row>
    <row r="493" spans="6:6" x14ac:dyDescent="0.2">
      <c r="F493" s="44"/>
    </row>
    <row r="494" spans="6:6" x14ac:dyDescent="0.2">
      <c r="F494" s="44"/>
    </row>
    <row r="495" spans="6:6" x14ac:dyDescent="0.2">
      <c r="F495" s="44"/>
    </row>
    <row r="496" spans="6:6" x14ac:dyDescent="0.2">
      <c r="F496" s="44"/>
    </row>
    <row r="497" spans="6:6" x14ac:dyDescent="0.2">
      <c r="F497" s="44"/>
    </row>
    <row r="498" spans="6:6" x14ac:dyDescent="0.2">
      <c r="F498" s="44"/>
    </row>
    <row r="499" spans="6:6" x14ac:dyDescent="0.2">
      <c r="F499" s="44"/>
    </row>
    <row r="500" spans="6:6" x14ac:dyDescent="0.2">
      <c r="F500" s="44"/>
    </row>
    <row r="501" spans="6:6" x14ac:dyDescent="0.2">
      <c r="F501" s="44"/>
    </row>
    <row r="502" spans="6:6" x14ac:dyDescent="0.2">
      <c r="F502" s="44"/>
    </row>
    <row r="503" spans="6:6" x14ac:dyDescent="0.2">
      <c r="F503" s="44"/>
    </row>
    <row r="504" spans="6:6" x14ac:dyDescent="0.2">
      <c r="F504" s="44"/>
    </row>
    <row r="505" spans="6:6" x14ac:dyDescent="0.2">
      <c r="F505" s="44"/>
    </row>
    <row r="506" spans="6:6" x14ac:dyDescent="0.2">
      <c r="F506" s="44"/>
    </row>
    <row r="507" spans="6:6" x14ac:dyDescent="0.2">
      <c r="F507" s="44"/>
    </row>
    <row r="508" spans="6:6" x14ac:dyDescent="0.2">
      <c r="F508" s="44"/>
    </row>
    <row r="509" spans="6:6" x14ac:dyDescent="0.2">
      <c r="F509" s="44"/>
    </row>
    <row r="510" spans="6:6" x14ac:dyDescent="0.2">
      <c r="F510" s="44"/>
    </row>
    <row r="511" spans="6:6" x14ac:dyDescent="0.2">
      <c r="F511" s="44"/>
    </row>
    <row r="512" spans="6:6" x14ac:dyDescent="0.2">
      <c r="F512" s="44"/>
    </row>
    <row r="513" spans="6:6" x14ac:dyDescent="0.2">
      <c r="F513" s="44"/>
    </row>
    <row r="514" spans="6:6" x14ac:dyDescent="0.2">
      <c r="F514" s="44"/>
    </row>
    <row r="515" spans="6:6" x14ac:dyDescent="0.2">
      <c r="F515" s="44"/>
    </row>
    <row r="516" spans="6:6" x14ac:dyDescent="0.2">
      <c r="F516" s="44"/>
    </row>
    <row r="517" spans="6:6" x14ac:dyDescent="0.2">
      <c r="F517" s="44"/>
    </row>
    <row r="518" spans="6:6" x14ac:dyDescent="0.2">
      <c r="F518" s="44"/>
    </row>
    <row r="519" spans="6:6" x14ac:dyDescent="0.2">
      <c r="F519" s="44"/>
    </row>
    <row r="520" spans="6:6" x14ac:dyDescent="0.2">
      <c r="F520" s="44"/>
    </row>
    <row r="521" spans="6:6" x14ac:dyDescent="0.2">
      <c r="F521" s="44"/>
    </row>
    <row r="522" spans="6:6" x14ac:dyDescent="0.2">
      <c r="F522" s="44"/>
    </row>
    <row r="523" spans="6:6" x14ac:dyDescent="0.2">
      <c r="F523" s="44"/>
    </row>
    <row r="524" spans="6:6" x14ac:dyDescent="0.2">
      <c r="F524" s="44"/>
    </row>
    <row r="525" spans="6:6" x14ac:dyDescent="0.2">
      <c r="F525" s="44"/>
    </row>
    <row r="526" spans="6:6" x14ac:dyDescent="0.2">
      <c r="F526" s="44"/>
    </row>
    <row r="527" spans="6:6" x14ac:dyDescent="0.2">
      <c r="F527" s="44"/>
    </row>
    <row r="528" spans="6:6" x14ac:dyDescent="0.2">
      <c r="F528" s="44"/>
    </row>
    <row r="529" spans="6:6" x14ac:dyDescent="0.2">
      <c r="F529" s="44"/>
    </row>
    <row r="530" spans="6:6" x14ac:dyDescent="0.2">
      <c r="F530" s="44"/>
    </row>
    <row r="531" spans="6:6" x14ac:dyDescent="0.2">
      <c r="F531" s="44"/>
    </row>
    <row r="532" spans="6:6" x14ac:dyDescent="0.2">
      <c r="F532" s="44"/>
    </row>
    <row r="533" spans="6:6" x14ac:dyDescent="0.2">
      <c r="F533" s="44"/>
    </row>
    <row r="534" spans="6:6" x14ac:dyDescent="0.2">
      <c r="F534" s="44"/>
    </row>
    <row r="535" spans="6:6" x14ac:dyDescent="0.2">
      <c r="F535" s="44"/>
    </row>
    <row r="536" spans="6:6" x14ac:dyDescent="0.2">
      <c r="F536" s="44"/>
    </row>
    <row r="537" spans="6:6" x14ac:dyDescent="0.2">
      <c r="F537" s="44"/>
    </row>
    <row r="538" spans="6:6" x14ac:dyDescent="0.2">
      <c r="F538" s="44"/>
    </row>
    <row r="539" spans="6:6" x14ac:dyDescent="0.2">
      <c r="F539" s="44"/>
    </row>
    <row r="540" spans="6:6" x14ac:dyDescent="0.2">
      <c r="F540" s="44"/>
    </row>
    <row r="541" spans="6:6" x14ac:dyDescent="0.2">
      <c r="F541" s="44"/>
    </row>
    <row r="542" spans="6:6" x14ac:dyDescent="0.2">
      <c r="F542" s="44"/>
    </row>
    <row r="543" spans="6:6" x14ac:dyDescent="0.2">
      <c r="F543" s="44"/>
    </row>
    <row r="544" spans="6:6" x14ac:dyDescent="0.2">
      <c r="F544" s="44"/>
    </row>
    <row r="545" spans="6:6" x14ac:dyDescent="0.2">
      <c r="F545" s="44"/>
    </row>
    <row r="546" spans="6:6" x14ac:dyDescent="0.2">
      <c r="F546" s="44"/>
    </row>
    <row r="547" spans="6:6" x14ac:dyDescent="0.2">
      <c r="F547" s="44"/>
    </row>
    <row r="548" spans="6:6" x14ac:dyDescent="0.2">
      <c r="F548" s="44"/>
    </row>
    <row r="549" spans="6:6" x14ac:dyDescent="0.2">
      <c r="F549" s="44"/>
    </row>
    <row r="550" spans="6:6" x14ac:dyDescent="0.2">
      <c r="F550" s="44"/>
    </row>
    <row r="551" spans="6:6" x14ac:dyDescent="0.2">
      <c r="F551" s="44"/>
    </row>
    <row r="552" spans="6:6" x14ac:dyDescent="0.2">
      <c r="F552" s="44"/>
    </row>
    <row r="553" spans="6:6" x14ac:dyDescent="0.2">
      <c r="F553" s="44"/>
    </row>
    <row r="554" spans="6:6" x14ac:dyDescent="0.2">
      <c r="F554" s="44"/>
    </row>
    <row r="555" spans="6:6" x14ac:dyDescent="0.2">
      <c r="F555" s="44"/>
    </row>
    <row r="556" spans="6:6" x14ac:dyDescent="0.2">
      <c r="F556" s="44"/>
    </row>
    <row r="557" spans="6:6" x14ac:dyDescent="0.2">
      <c r="F557" s="44"/>
    </row>
    <row r="558" spans="6:6" x14ac:dyDescent="0.2">
      <c r="F558" s="44"/>
    </row>
    <row r="559" spans="6:6" x14ac:dyDescent="0.2">
      <c r="F559" s="44"/>
    </row>
    <row r="560" spans="6:6" x14ac:dyDescent="0.2">
      <c r="F560" s="44"/>
    </row>
    <row r="561" spans="6:6" x14ac:dyDescent="0.2">
      <c r="F561" s="44"/>
    </row>
    <row r="562" spans="6:6" x14ac:dyDescent="0.2">
      <c r="F562" s="44"/>
    </row>
    <row r="563" spans="6:6" x14ac:dyDescent="0.2">
      <c r="F563" s="44"/>
    </row>
    <row r="564" spans="6:6" x14ac:dyDescent="0.2">
      <c r="F564" s="44"/>
    </row>
    <row r="565" spans="6:6" x14ac:dyDescent="0.2">
      <c r="F565" s="44"/>
    </row>
    <row r="566" spans="6:6" x14ac:dyDescent="0.2">
      <c r="F566" s="44"/>
    </row>
    <row r="567" spans="6:6" x14ac:dyDescent="0.2">
      <c r="F567" s="44"/>
    </row>
    <row r="568" spans="6:6" x14ac:dyDescent="0.2">
      <c r="F568" s="44"/>
    </row>
    <row r="569" spans="6:6" x14ac:dyDescent="0.2">
      <c r="F569" s="44"/>
    </row>
    <row r="570" spans="6:6" x14ac:dyDescent="0.2">
      <c r="F570" s="44"/>
    </row>
    <row r="571" spans="6:6" x14ac:dyDescent="0.2">
      <c r="F571" s="44"/>
    </row>
    <row r="572" spans="6:6" x14ac:dyDescent="0.2">
      <c r="F572" s="44"/>
    </row>
    <row r="573" spans="6:6" x14ac:dyDescent="0.2">
      <c r="F573" s="44"/>
    </row>
    <row r="574" spans="6:6" x14ac:dyDescent="0.2">
      <c r="F574" s="44"/>
    </row>
    <row r="575" spans="6:6" x14ac:dyDescent="0.2">
      <c r="F575" s="44"/>
    </row>
    <row r="576" spans="6:6" x14ac:dyDescent="0.2">
      <c r="F576" s="44"/>
    </row>
    <row r="577" spans="6:6" x14ac:dyDescent="0.2">
      <c r="F577" s="44"/>
    </row>
    <row r="578" spans="6:6" x14ac:dyDescent="0.2">
      <c r="F578" s="44"/>
    </row>
    <row r="579" spans="6:6" x14ac:dyDescent="0.2">
      <c r="F579" s="44"/>
    </row>
    <row r="580" spans="6:6" x14ac:dyDescent="0.2">
      <c r="F580" s="44"/>
    </row>
    <row r="581" spans="6:6" x14ac:dyDescent="0.2">
      <c r="F581" s="44"/>
    </row>
    <row r="582" spans="6:6" x14ac:dyDescent="0.2">
      <c r="F582" s="44"/>
    </row>
    <row r="583" spans="6:6" x14ac:dyDescent="0.2">
      <c r="F583" s="44"/>
    </row>
    <row r="584" spans="6:6" x14ac:dyDescent="0.2">
      <c r="F584" s="44"/>
    </row>
    <row r="585" spans="6:6" x14ac:dyDescent="0.2">
      <c r="F585" s="44"/>
    </row>
    <row r="586" spans="6:6" x14ac:dyDescent="0.2">
      <c r="F586" s="44"/>
    </row>
    <row r="587" spans="6:6" x14ac:dyDescent="0.2">
      <c r="F587" s="44"/>
    </row>
    <row r="588" spans="6:6" x14ac:dyDescent="0.2">
      <c r="F588" s="44"/>
    </row>
    <row r="589" spans="6:6" x14ac:dyDescent="0.2">
      <c r="F589" s="44"/>
    </row>
    <row r="590" spans="6:6" x14ac:dyDescent="0.2">
      <c r="F590" s="44"/>
    </row>
    <row r="591" spans="6:6" x14ac:dyDescent="0.2">
      <c r="F591" s="44"/>
    </row>
    <row r="592" spans="6:6" x14ac:dyDescent="0.2">
      <c r="F592" s="44"/>
    </row>
    <row r="593" spans="6:6" x14ac:dyDescent="0.2">
      <c r="F593" s="44"/>
    </row>
    <row r="594" spans="6:6" x14ac:dyDescent="0.2">
      <c r="F594" s="44"/>
    </row>
    <row r="595" spans="6:6" x14ac:dyDescent="0.2">
      <c r="F595" s="44"/>
    </row>
    <row r="596" spans="6:6" x14ac:dyDescent="0.2">
      <c r="F596" s="44"/>
    </row>
    <row r="597" spans="6:6" x14ac:dyDescent="0.2">
      <c r="F597" s="44"/>
    </row>
    <row r="598" spans="6:6" x14ac:dyDescent="0.2">
      <c r="F598" s="44"/>
    </row>
    <row r="599" spans="6:6" x14ac:dyDescent="0.2">
      <c r="F599" s="44"/>
    </row>
    <row r="600" spans="6:6" x14ac:dyDescent="0.2">
      <c r="F600" s="44"/>
    </row>
    <row r="601" spans="6:6" x14ac:dyDescent="0.2">
      <c r="F601" s="44"/>
    </row>
    <row r="602" spans="6:6" x14ac:dyDescent="0.2">
      <c r="F602" s="44"/>
    </row>
    <row r="603" spans="6:6" x14ac:dyDescent="0.2">
      <c r="F603" s="44"/>
    </row>
    <row r="604" spans="6:6" x14ac:dyDescent="0.2">
      <c r="F604" s="44"/>
    </row>
    <row r="605" spans="6:6" x14ac:dyDescent="0.2">
      <c r="F605" s="44"/>
    </row>
    <row r="606" spans="6:6" x14ac:dyDescent="0.2">
      <c r="F606" s="44"/>
    </row>
    <row r="607" spans="6:6" x14ac:dyDescent="0.2">
      <c r="F607" s="44"/>
    </row>
    <row r="608" spans="6:6" x14ac:dyDescent="0.2">
      <c r="F608" s="44"/>
    </row>
    <row r="609" spans="6:6" x14ac:dyDescent="0.2">
      <c r="F609" s="44"/>
    </row>
    <row r="610" spans="6:6" x14ac:dyDescent="0.2">
      <c r="F610" s="44"/>
    </row>
    <row r="611" spans="6:6" x14ac:dyDescent="0.2">
      <c r="F611" s="44"/>
    </row>
    <row r="612" spans="6:6" x14ac:dyDescent="0.2">
      <c r="F612" s="44"/>
    </row>
    <row r="613" spans="6:6" x14ac:dyDescent="0.2">
      <c r="F613" s="44"/>
    </row>
    <row r="614" spans="6:6" x14ac:dyDescent="0.2">
      <c r="F614" s="44"/>
    </row>
    <row r="615" spans="6:6" x14ac:dyDescent="0.2">
      <c r="F615" s="44"/>
    </row>
    <row r="616" spans="6:6" x14ac:dyDescent="0.2">
      <c r="F616" s="44"/>
    </row>
    <row r="617" spans="6:6" x14ac:dyDescent="0.2">
      <c r="F617" s="44"/>
    </row>
    <row r="618" spans="6:6" x14ac:dyDescent="0.2">
      <c r="F618" s="44"/>
    </row>
    <row r="619" spans="6:6" x14ac:dyDescent="0.2">
      <c r="F619" s="44"/>
    </row>
    <row r="620" spans="6:6" x14ac:dyDescent="0.2">
      <c r="F620" s="44"/>
    </row>
    <row r="621" spans="6:6" x14ac:dyDescent="0.2">
      <c r="F621" s="44"/>
    </row>
    <row r="622" spans="6:6" x14ac:dyDescent="0.2">
      <c r="F622" s="44"/>
    </row>
    <row r="623" spans="6:6" x14ac:dyDescent="0.2">
      <c r="F623" s="44"/>
    </row>
    <row r="624" spans="6:6" x14ac:dyDescent="0.2">
      <c r="F624" s="44"/>
    </row>
    <row r="625" spans="6:6" x14ac:dyDescent="0.2">
      <c r="F625" s="44"/>
    </row>
    <row r="626" spans="6:6" x14ac:dyDescent="0.2">
      <c r="F626" s="44"/>
    </row>
    <row r="627" spans="6:6" x14ac:dyDescent="0.2">
      <c r="F627" s="44"/>
    </row>
    <row r="628" spans="6:6" x14ac:dyDescent="0.2">
      <c r="F628" s="44"/>
    </row>
    <row r="629" spans="6:6" x14ac:dyDescent="0.2">
      <c r="F629" s="44"/>
    </row>
    <row r="630" spans="6:6" x14ac:dyDescent="0.2">
      <c r="F630" s="44"/>
    </row>
    <row r="631" spans="6:6" x14ac:dyDescent="0.2">
      <c r="F631" s="44"/>
    </row>
    <row r="632" spans="6:6" x14ac:dyDescent="0.2">
      <c r="F632" s="44"/>
    </row>
    <row r="633" spans="6:6" x14ac:dyDescent="0.2">
      <c r="F633" s="44"/>
    </row>
    <row r="634" spans="6:6" x14ac:dyDescent="0.2">
      <c r="F634" s="44"/>
    </row>
    <row r="635" spans="6:6" x14ac:dyDescent="0.2">
      <c r="F635" s="44"/>
    </row>
    <row r="636" spans="6:6" x14ac:dyDescent="0.2">
      <c r="F636" s="44"/>
    </row>
    <row r="637" spans="6:6" x14ac:dyDescent="0.2">
      <c r="F637" s="44"/>
    </row>
    <row r="638" spans="6:6" x14ac:dyDescent="0.2">
      <c r="F638" s="44"/>
    </row>
    <row r="639" spans="6:6" x14ac:dyDescent="0.2">
      <c r="F639" s="44"/>
    </row>
    <row r="640" spans="6:6" x14ac:dyDescent="0.2">
      <c r="F640" s="44"/>
    </row>
    <row r="641" spans="6:6" x14ac:dyDescent="0.2">
      <c r="F641" s="44"/>
    </row>
    <row r="642" spans="6:6" x14ac:dyDescent="0.2">
      <c r="F642" s="44"/>
    </row>
    <row r="643" spans="6:6" x14ac:dyDescent="0.2">
      <c r="F643" s="44"/>
    </row>
    <row r="644" spans="6:6" x14ac:dyDescent="0.2">
      <c r="F644" s="44"/>
    </row>
    <row r="645" spans="6:6" x14ac:dyDescent="0.2">
      <c r="F645" s="44"/>
    </row>
    <row r="646" spans="6:6" x14ac:dyDescent="0.2">
      <c r="F646" s="44"/>
    </row>
    <row r="647" spans="6:6" x14ac:dyDescent="0.2">
      <c r="F647" s="44"/>
    </row>
    <row r="648" spans="6:6" x14ac:dyDescent="0.2">
      <c r="F648" s="44"/>
    </row>
    <row r="649" spans="6:6" x14ac:dyDescent="0.2">
      <c r="F649" s="44"/>
    </row>
    <row r="650" spans="6:6" x14ac:dyDescent="0.2">
      <c r="F650" s="44"/>
    </row>
    <row r="651" spans="6:6" x14ac:dyDescent="0.2">
      <c r="F651" s="44"/>
    </row>
    <row r="652" spans="6:6" x14ac:dyDescent="0.2">
      <c r="F652" s="44"/>
    </row>
    <row r="653" spans="6:6" x14ac:dyDescent="0.2">
      <c r="F653" s="44"/>
    </row>
    <row r="654" spans="6:6" x14ac:dyDescent="0.2">
      <c r="F654" s="44"/>
    </row>
    <row r="655" spans="6:6" x14ac:dyDescent="0.2">
      <c r="F655" s="44"/>
    </row>
    <row r="656" spans="6:6" x14ac:dyDescent="0.2">
      <c r="F656" s="44"/>
    </row>
    <row r="657" spans="6:6" x14ac:dyDescent="0.2">
      <c r="F657" s="44"/>
    </row>
    <row r="658" spans="6:6" x14ac:dyDescent="0.2">
      <c r="F658" s="44"/>
    </row>
    <row r="659" spans="6:6" x14ac:dyDescent="0.2">
      <c r="F659" s="44"/>
    </row>
    <row r="660" spans="6:6" x14ac:dyDescent="0.2">
      <c r="F660" s="44"/>
    </row>
    <row r="661" spans="6:6" x14ac:dyDescent="0.2">
      <c r="F661" s="44"/>
    </row>
    <row r="662" spans="6:6" x14ac:dyDescent="0.2">
      <c r="F662" s="44"/>
    </row>
    <row r="663" spans="6:6" x14ac:dyDescent="0.2">
      <c r="F663" s="44"/>
    </row>
    <row r="664" spans="6:6" x14ac:dyDescent="0.2">
      <c r="F664" s="44"/>
    </row>
    <row r="665" spans="6:6" x14ac:dyDescent="0.2">
      <c r="F665" s="44"/>
    </row>
    <row r="666" spans="6:6" x14ac:dyDescent="0.2">
      <c r="F666" s="44"/>
    </row>
    <row r="667" spans="6:6" x14ac:dyDescent="0.2">
      <c r="F667" s="44"/>
    </row>
    <row r="668" spans="6:6" x14ac:dyDescent="0.2">
      <c r="F668" s="44"/>
    </row>
    <row r="669" spans="6:6" x14ac:dyDescent="0.2">
      <c r="F669" s="44"/>
    </row>
    <row r="670" spans="6:6" x14ac:dyDescent="0.2">
      <c r="F670" s="44"/>
    </row>
    <row r="671" spans="6:6" x14ac:dyDescent="0.2">
      <c r="F671" s="44"/>
    </row>
    <row r="672" spans="6:6" x14ac:dyDescent="0.2">
      <c r="F672" s="44"/>
    </row>
    <row r="673" spans="6:6" x14ac:dyDescent="0.2">
      <c r="F673" s="44"/>
    </row>
    <row r="674" spans="6:6" x14ac:dyDescent="0.2">
      <c r="F674" s="44"/>
    </row>
    <row r="675" spans="6:6" x14ac:dyDescent="0.2">
      <c r="F675" s="44"/>
    </row>
    <row r="676" spans="6:6" x14ac:dyDescent="0.2">
      <c r="F676" s="44"/>
    </row>
    <row r="677" spans="6:6" x14ac:dyDescent="0.2">
      <c r="F677" s="44"/>
    </row>
    <row r="678" spans="6:6" x14ac:dyDescent="0.2">
      <c r="F678" s="44"/>
    </row>
    <row r="679" spans="6:6" x14ac:dyDescent="0.2">
      <c r="F679" s="44"/>
    </row>
    <row r="680" spans="6:6" x14ac:dyDescent="0.2">
      <c r="F680" s="44"/>
    </row>
    <row r="681" spans="6:6" x14ac:dyDescent="0.2">
      <c r="F681" s="44"/>
    </row>
    <row r="682" spans="6:6" x14ac:dyDescent="0.2">
      <c r="F682" s="44"/>
    </row>
    <row r="683" spans="6:6" x14ac:dyDescent="0.2">
      <c r="F683" s="44"/>
    </row>
    <row r="684" spans="6:6" x14ac:dyDescent="0.2">
      <c r="F684" s="44"/>
    </row>
    <row r="685" spans="6:6" x14ac:dyDescent="0.2">
      <c r="F685" s="44"/>
    </row>
    <row r="686" spans="6:6" x14ac:dyDescent="0.2">
      <c r="F686" s="44"/>
    </row>
    <row r="687" spans="6:6" x14ac:dyDescent="0.2">
      <c r="F687" s="44"/>
    </row>
    <row r="688" spans="6:6" x14ac:dyDescent="0.2">
      <c r="F688" s="44"/>
    </row>
    <row r="689" spans="6:6" x14ac:dyDescent="0.2">
      <c r="F689" s="44"/>
    </row>
    <row r="690" spans="6:6" x14ac:dyDescent="0.2">
      <c r="F690" s="44"/>
    </row>
    <row r="691" spans="6:6" x14ac:dyDescent="0.2">
      <c r="F691" s="44"/>
    </row>
    <row r="692" spans="6:6" x14ac:dyDescent="0.2">
      <c r="F692" s="44"/>
    </row>
    <row r="693" spans="6:6" x14ac:dyDescent="0.2">
      <c r="F693" s="44"/>
    </row>
    <row r="694" spans="6:6" x14ac:dyDescent="0.2">
      <c r="F694" s="44"/>
    </row>
    <row r="695" spans="6:6" x14ac:dyDescent="0.2">
      <c r="F695" s="44"/>
    </row>
    <row r="696" spans="6:6" x14ac:dyDescent="0.2">
      <c r="F696" s="44"/>
    </row>
    <row r="697" spans="6:6" x14ac:dyDescent="0.2">
      <c r="F697" s="44"/>
    </row>
    <row r="698" spans="6:6" x14ac:dyDescent="0.2">
      <c r="F698" s="44"/>
    </row>
    <row r="699" spans="6:6" x14ac:dyDescent="0.2">
      <c r="F699" s="44"/>
    </row>
    <row r="700" spans="6:6" x14ac:dyDescent="0.2">
      <c r="F700" s="44"/>
    </row>
    <row r="701" spans="6:6" x14ac:dyDescent="0.2">
      <c r="F701" s="44"/>
    </row>
  </sheetData>
  <pageMargins left="0.70866141732283472" right="0.70866141732283472" top="0.78740157480314965" bottom="0.78740157480314965" header="0.31496062992125984" footer="0.31496062992125984"/>
  <pageSetup paperSize="9" scale="82" fitToHeight="20" orientation="landscape" r:id="rId1"/>
  <ignoredErrors>
    <ignoredError sqref="J30 J50 L102 J64:L67 J93:L94 J122:J123 P6 J38 J69:L72 J96:L98 J118:J120 J131:J138 J141:J142 J145 J155:J157 J160 J91:L91 Z38 Z6:Z31 Z40:Z45 J84:L87 J78:L82 J176 J162:J166 J125 Z140:Z148 Z36 J36 Z56:Z61 Z125 Z32:Z34 Z46:Z51 Z52:Z54 Z62:Z73 Z74:Z83 Z84:Z95 Z96:Z104 Z105:Z123 J126:J129 Z126:Z138 Z149:Z166 J167:J173 Z167:Z173 Z174:Z175 Z176 J177 Z17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1"/>
  <sheetViews>
    <sheetView workbookViewId="0">
      <pane ySplit="3" topLeftCell="A4" activePane="bottomLeft" state="frozen"/>
      <selection pane="bottomLeft" activeCell="C118" sqref="C118"/>
    </sheetView>
  </sheetViews>
  <sheetFormatPr baseColWidth="10" defaultRowHeight="12.75" x14ac:dyDescent="0.2"/>
  <cols>
    <col min="1" max="1" width="11.42578125" style="10"/>
    <col min="2" max="2" width="19.85546875" customWidth="1"/>
    <col min="3" max="3" width="16.85546875" customWidth="1"/>
    <col min="4" max="4" width="4.5703125" style="12" customWidth="1"/>
    <col min="5" max="5" width="4.5703125" style="65" customWidth="1"/>
    <col min="6" max="6" width="5" style="31" customWidth="1"/>
    <col min="7" max="9" width="5" customWidth="1"/>
    <col min="10" max="10" width="5" style="30" customWidth="1"/>
    <col min="11" max="11" width="5" customWidth="1"/>
    <col min="12" max="12" width="5" style="30" customWidth="1"/>
    <col min="13" max="13" width="5" customWidth="1"/>
    <col min="14" max="14" width="5" style="30" customWidth="1"/>
    <col min="15" max="15" width="5" customWidth="1"/>
    <col min="16" max="16" width="5" style="30" customWidth="1"/>
    <col min="17" max="17" width="5" customWidth="1"/>
    <col min="18" max="18" width="5" style="30" customWidth="1"/>
    <col min="19" max="19" width="5" customWidth="1"/>
    <col min="20" max="20" width="5" style="30" customWidth="1"/>
    <col min="21" max="21" width="5" customWidth="1"/>
    <col min="22" max="22" width="5" style="30" customWidth="1"/>
    <col min="23" max="23" width="5" customWidth="1"/>
    <col min="24" max="25" width="5" style="30" customWidth="1"/>
    <col min="26" max="26" width="5" customWidth="1"/>
    <col min="27" max="27" width="5" style="30" customWidth="1"/>
    <col min="28" max="28" width="5" customWidth="1"/>
    <col min="29" max="29" width="5" style="30" customWidth="1"/>
    <col min="30" max="30" width="5" customWidth="1"/>
  </cols>
  <sheetData>
    <row r="1" spans="1:30" ht="18" x14ac:dyDescent="0.25">
      <c r="B1" s="27" t="s">
        <v>204</v>
      </c>
      <c r="C1" s="27"/>
      <c r="D1" s="28"/>
      <c r="E1" s="29"/>
      <c r="F1" s="27"/>
      <c r="G1" s="27"/>
      <c r="H1" s="27" t="s">
        <v>341</v>
      </c>
      <c r="N1" s="30">
        <v>346</v>
      </c>
      <c r="Y1" s="27"/>
      <c r="Z1" s="27"/>
      <c r="AA1" s="27"/>
      <c r="AB1" s="27"/>
      <c r="AC1" s="27"/>
      <c r="AD1" s="27"/>
    </row>
    <row r="2" spans="1:30" x14ac:dyDescent="0.2">
      <c r="B2" s="31"/>
      <c r="C2" s="31"/>
      <c r="D2" s="32"/>
      <c r="E2" s="33"/>
    </row>
    <row r="3" spans="1:30" x14ac:dyDescent="0.2">
      <c r="A3" s="34" t="s">
        <v>203</v>
      </c>
      <c r="B3" s="35" t="s">
        <v>1</v>
      </c>
      <c r="C3" s="36" t="s">
        <v>62</v>
      </c>
      <c r="D3" s="37" t="s">
        <v>2</v>
      </c>
      <c r="E3" s="38" t="s">
        <v>3</v>
      </c>
      <c r="F3" s="36">
        <v>2003</v>
      </c>
      <c r="G3" s="36"/>
      <c r="H3" s="36">
        <v>2004</v>
      </c>
      <c r="I3" s="35"/>
      <c r="J3" s="36">
        <v>2005</v>
      </c>
      <c r="K3" s="35"/>
      <c r="L3" s="36">
        <v>2006</v>
      </c>
      <c r="M3" s="35"/>
      <c r="N3" s="36">
        <v>2007</v>
      </c>
      <c r="O3" s="35"/>
      <c r="P3" s="36">
        <v>2008</v>
      </c>
      <c r="Q3" s="35"/>
      <c r="R3" s="36">
        <v>2009</v>
      </c>
      <c r="S3" s="35"/>
      <c r="T3" s="36">
        <v>2010</v>
      </c>
      <c r="U3" s="35"/>
      <c r="V3" s="36">
        <v>2011</v>
      </c>
      <c r="W3" s="35"/>
      <c r="X3" s="36">
        <v>2012</v>
      </c>
      <c r="Y3" s="36"/>
      <c r="Z3" s="36">
        <v>2013</v>
      </c>
      <c r="AA3" s="36"/>
      <c r="AB3" s="36">
        <v>2014</v>
      </c>
      <c r="AC3" s="36"/>
      <c r="AD3" s="36">
        <v>2015</v>
      </c>
    </row>
    <row r="4" spans="1:30" x14ac:dyDescent="0.2">
      <c r="A4" s="84"/>
      <c r="B4" s="39"/>
      <c r="C4" s="40"/>
      <c r="D4" s="41"/>
      <c r="E4" s="42"/>
      <c r="F4" s="40"/>
      <c r="G4" s="40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9"/>
      <c r="T4" s="40"/>
      <c r="U4" s="39"/>
      <c r="V4" s="40"/>
      <c r="W4" s="39"/>
      <c r="X4" s="40"/>
      <c r="Y4" s="40"/>
      <c r="Z4" s="40"/>
      <c r="AA4" s="40"/>
      <c r="AB4" s="40"/>
      <c r="AC4" s="40"/>
      <c r="AD4" s="40"/>
    </row>
    <row r="5" spans="1:30" x14ac:dyDescent="0.2">
      <c r="E5" s="59"/>
      <c r="F5" s="44"/>
      <c r="H5" s="44"/>
      <c r="J5" s="43"/>
      <c r="L5" s="43"/>
      <c r="N5" s="43"/>
      <c r="P5" s="43"/>
      <c r="R5" s="43"/>
      <c r="T5" s="43"/>
      <c r="V5" s="43"/>
      <c r="X5" s="43"/>
    </row>
    <row r="6" spans="1:30" x14ac:dyDescent="0.2">
      <c r="A6" s="10">
        <v>5</v>
      </c>
      <c r="B6" s="45" t="s">
        <v>167</v>
      </c>
      <c r="C6" s="46" t="s">
        <v>168</v>
      </c>
      <c r="D6" s="37">
        <v>88</v>
      </c>
      <c r="E6" s="38" t="s">
        <v>44</v>
      </c>
      <c r="F6" s="47">
        <v>0</v>
      </c>
      <c r="G6" s="47">
        <v>70</v>
      </c>
      <c r="H6" s="47">
        <v>70</v>
      </c>
      <c r="I6" s="47">
        <v>90</v>
      </c>
      <c r="J6" s="48">
        <v>160</v>
      </c>
      <c r="K6" s="47"/>
      <c r="L6" s="48">
        <v>160</v>
      </c>
      <c r="M6" s="47">
        <v>100</v>
      </c>
      <c r="N6" s="48">
        <v>260</v>
      </c>
      <c r="O6" s="49">
        <v>0</v>
      </c>
      <c r="P6" s="48">
        <v>260</v>
      </c>
      <c r="Q6" s="49">
        <v>0</v>
      </c>
      <c r="R6" s="48">
        <v>260</v>
      </c>
      <c r="S6" s="49">
        <v>0</v>
      </c>
      <c r="T6" s="48">
        <v>260</v>
      </c>
      <c r="U6" s="49">
        <v>0</v>
      </c>
      <c r="V6" s="48">
        <v>260</v>
      </c>
      <c r="W6" s="49">
        <v>0</v>
      </c>
      <c r="X6" s="48">
        <v>260</v>
      </c>
      <c r="Y6" s="48">
        <v>0</v>
      </c>
      <c r="Z6" s="47">
        <v>260</v>
      </c>
      <c r="AA6" s="48">
        <v>0</v>
      </c>
      <c r="AB6" s="47">
        <v>260</v>
      </c>
      <c r="AC6" s="48"/>
      <c r="AD6" s="47"/>
    </row>
    <row r="7" spans="1:30" x14ac:dyDescent="0.2">
      <c r="A7" s="10">
        <v>11</v>
      </c>
      <c r="B7" s="45" t="s">
        <v>33</v>
      </c>
      <c r="C7" s="46" t="s">
        <v>207</v>
      </c>
      <c r="D7" s="37">
        <v>82</v>
      </c>
      <c r="E7" s="38" t="s">
        <v>31</v>
      </c>
      <c r="F7" s="47">
        <v>420</v>
      </c>
      <c r="G7" s="47">
        <v>70</v>
      </c>
      <c r="H7" s="47">
        <v>490</v>
      </c>
      <c r="I7" s="49">
        <v>75</v>
      </c>
      <c r="J7" s="48">
        <v>565</v>
      </c>
      <c r="K7" s="49">
        <v>55</v>
      </c>
      <c r="L7" s="48">
        <v>620</v>
      </c>
      <c r="M7" s="49">
        <v>75</v>
      </c>
      <c r="N7" s="48">
        <v>695</v>
      </c>
      <c r="O7" s="49">
        <v>0</v>
      </c>
      <c r="P7" s="48">
        <v>695</v>
      </c>
      <c r="Q7" s="49">
        <v>0</v>
      </c>
      <c r="R7" s="48">
        <v>695</v>
      </c>
      <c r="S7" s="49">
        <v>0</v>
      </c>
      <c r="T7" s="48">
        <v>695</v>
      </c>
      <c r="U7" s="49">
        <v>0</v>
      </c>
      <c r="V7" s="48">
        <v>695</v>
      </c>
      <c r="W7" s="49">
        <v>0</v>
      </c>
      <c r="X7" s="48">
        <v>695</v>
      </c>
      <c r="Y7" s="48">
        <v>0</v>
      </c>
      <c r="Z7" s="47">
        <v>695</v>
      </c>
      <c r="AA7" s="48">
        <v>0</v>
      </c>
      <c r="AB7" s="47">
        <v>695</v>
      </c>
      <c r="AC7" s="48"/>
      <c r="AD7" s="47"/>
    </row>
    <row r="8" spans="1:30" x14ac:dyDescent="0.2">
      <c r="A8" s="10">
        <v>13</v>
      </c>
      <c r="B8" s="45" t="s">
        <v>208</v>
      </c>
      <c r="C8" s="46" t="s">
        <v>209</v>
      </c>
      <c r="D8" s="37">
        <v>78</v>
      </c>
      <c r="E8" s="38" t="s">
        <v>12</v>
      </c>
      <c r="F8" s="47">
        <v>460</v>
      </c>
      <c r="G8" s="47">
        <v>75</v>
      </c>
      <c r="H8" s="47">
        <v>535</v>
      </c>
      <c r="I8" s="49">
        <v>70</v>
      </c>
      <c r="J8" s="48">
        <v>605</v>
      </c>
      <c r="K8" s="49"/>
      <c r="L8" s="48">
        <v>605</v>
      </c>
      <c r="M8" s="49"/>
      <c r="N8" s="48">
        <v>605</v>
      </c>
      <c r="O8" s="49">
        <v>0</v>
      </c>
      <c r="P8" s="48">
        <v>605</v>
      </c>
      <c r="Q8" s="49">
        <v>0</v>
      </c>
      <c r="R8" s="48">
        <v>605</v>
      </c>
      <c r="S8" s="61">
        <v>0</v>
      </c>
      <c r="T8" s="48">
        <v>605</v>
      </c>
      <c r="U8" s="49">
        <v>0</v>
      </c>
      <c r="V8" s="48">
        <v>605</v>
      </c>
      <c r="W8" s="49">
        <v>0</v>
      </c>
      <c r="X8" s="48">
        <v>605</v>
      </c>
      <c r="Y8" s="48">
        <v>0</v>
      </c>
      <c r="Z8" s="47">
        <v>605</v>
      </c>
      <c r="AA8" s="48">
        <v>0</v>
      </c>
      <c r="AB8" s="47">
        <v>605</v>
      </c>
      <c r="AC8" s="48"/>
      <c r="AD8" s="47"/>
    </row>
    <row r="9" spans="1:30" x14ac:dyDescent="0.2">
      <c r="A9" s="10">
        <v>18</v>
      </c>
      <c r="B9" s="45" t="s">
        <v>210</v>
      </c>
      <c r="C9" s="46" t="s">
        <v>25</v>
      </c>
      <c r="D9" s="37">
        <v>59</v>
      </c>
      <c r="E9" s="38" t="s">
        <v>44</v>
      </c>
      <c r="F9" s="47">
        <v>1565</v>
      </c>
      <c r="G9" s="47">
        <v>80</v>
      </c>
      <c r="H9" s="47">
        <v>1645</v>
      </c>
      <c r="I9" s="49"/>
      <c r="J9" s="48">
        <v>1645</v>
      </c>
      <c r="K9" s="49"/>
      <c r="L9" s="48">
        <v>1645</v>
      </c>
      <c r="M9" s="49"/>
      <c r="N9" s="48">
        <v>1645</v>
      </c>
      <c r="O9" s="49">
        <v>0</v>
      </c>
      <c r="P9" s="48">
        <v>1645</v>
      </c>
      <c r="Q9" s="49">
        <v>0</v>
      </c>
      <c r="R9" s="48">
        <v>1645</v>
      </c>
      <c r="S9" s="61">
        <v>0</v>
      </c>
      <c r="T9" s="48">
        <v>1645</v>
      </c>
      <c r="U9" s="49">
        <v>0</v>
      </c>
      <c r="V9" s="48">
        <v>1645</v>
      </c>
      <c r="W9" s="49">
        <v>0</v>
      </c>
      <c r="X9" s="48">
        <v>1645</v>
      </c>
      <c r="Y9" s="48">
        <v>0</v>
      </c>
      <c r="Z9" s="47">
        <v>1645</v>
      </c>
      <c r="AA9" s="48">
        <v>0</v>
      </c>
      <c r="AB9" s="47">
        <v>1645</v>
      </c>
      <c r="AC9" s="48"/>
      <c r="AD9" s="47"/>
    </row>
    <row r="10" spans="1:30" x14ac:dyDescent="0.2">
      <c r="A10" s="10">
        <v>20</v>
      </c>
      <c r="B10" s="45" t="s">
        <v>183</v>
      </c>
      <c r="C10" s="46" t="s">
        <v>184</v>
      </c>
      <c r="D10" s="37">
        <v>64</v>
      </c>
      <c r="E10" s="38" t="s">
        <v>12</v>
      </c>
      <c r="F10" s="47"/>
      <c r="G10" s="47"/>
      <c r="H10" s="47"/>
      <c r="I10" s="49"/>
      <c r="J10" s="48"/>
      <c r="K10" s="49"/>
      <c r="L10" s="48">
        <v>0</v>
      </c>
      <c r="M10" s="49">
        <v>70</v>
      </c>
      <c r="N10" s="48">
        <v>70</v>
      </c>
      <c r="O10" s="49">
        <v>0</v>
      </c>
      <c r="P10" s="48">
        <v>70</v>
      </c>
      <c r="Q10" s="49">
        <v>0</v>
      </c>
      <c r="R10" s="48">
        <v>70</v>
      </c>
      <c r="S10" s="61">
        <v>0</v>
      </c>
      <c r="T10" s="48">
        <v>70</v>
      </c>
      <c r="U10" s="49">
        <v>0</v>
      </c>
      <c r="V10" s="48">
        <v>70</v>
      </c>
      <c r="W10" s="49">
        <v>0</v>
      </c>
      <c r="X10" s="48">
        <v>70</v>
      </c>
      <c r="Y10" s="48">
        <v>0</v>
      </c>
      <c r="Z10" s="47">
        <v>70</v>
      </c>
      <c r="AA10" s="48">
        <v>0</v>
      </c>
      <c r="AB10" s="47">
        <v>70</v>
      </c>
      <c r="AC10" s="48"/>
      <c r="AD10" s="47"/>
    </row>
    <row r="11" spans="1:30" x14ac:dyDescent="0.2">
      <c r="A11" s="10">
        <v>22</v>
      </c>
      <c r="B11" s="45" t="s">
        <v>43</v>
      </c>
      <c r="C11" s="46" t="s">
        <v>25</v>
      </c>
      <c r="D11" s="37">
        <v>73</v>
      </c>
      <c r="E11" s="38" t="s">
        <v>44</v>
      </c>
      <c r="F11" s="47">
        <v>885</v>
      </c>
      <c r="G11" s="47">
        <v>100</v>
      </c>
      <c r="H11" s="47">
        <v>985</v>
      </c>
      <c r="I11" s="49">
        <v>95</v>
      </c>
      <c r="J11" s="48">
        <v>1080</v>
      </c>
      <c r="K11" s="49">
        <v>100</v>
      </c>
      <c r="L11" s="48">
        <v>1180</v>
      </c>
      <c r="M11" s="49">
        <v>100</v>
      </c>
      <c r="N11" s="48">
        <v>1280</v>
      </c>
      <c r="O11" s="49">
        <v>0</v>
      </c>
      <c r="P11" s="48">
        <v>1280</v>
      </c>
      <c r="Q11" s="49">
        <v>0</v>
      </c>
      <c r="R11" s="48">
        <v>1280</v>
      </c>
      <c r="S11" s="61">
        <v>0</v>
      </c>
      <c r="T11" s="48">
        <v>1280</v>
      </c>
      <c r="U11" s="49">
        <v>0</v>
      </c>
      <c r="V11" s="48">
        <v>1280</v>
      </c>
      <c r="W11" s="49">
        <v>0</v>
      </c>
      <c r="X11" s="48">
        <v>1280</v>
      </c>
      <c r="Y11" s="48">
        <v>0</v>
      </c>
      <c r="Z11" s="47">
        <v>1280</v>
      </c>
      <c r="AA11" s="48">
        <v>0</v>
      </c>
      <c r="AB11" s="47">
        <v>1280</v>
      </c>
      <c r="AC11" s="48"/>
      <c r="AD11" s="47"/>
    </row>
    <row r="12" spans="1:30" x14ac:dyDescent="0.2">
      <c r="A12" s="10">
        <v>26</v>
      </c>
      <c r="B12" s="45" t="s">
        <v>211</v>
      </c>
      <c r="C12" s="46" t="s">
        <v>212</v>
      </c>
      <c r="D12" s="37">
        <v>59</v>
      </c>
      <c r="E12" s="38" t="s">
        <v>12</v>
      </c>
      <c r="F12" s="47">
        <v>1180</v>
      </c>
      <c r="G12" s="47">
        <v>55</v>
      </c>
      <c r="H12" s="47">
        <v>1235</v>
      </c>
      <c r="I12" s="49"/>
      <c r="J12" s="48">
        <v>1235</v>
      </c>
      <c r="K12" s="49"/>
      <c r="L12" s="48">
        <v>1235</v>
      </c>
      <c r="M12" s="49"/>
      <c r="N12" s="48">
        <v>1235</v>
      </c>
      <c r="O12" s="49">
        <v>0</v>
      </c>
      <c r="P12" s="48">
        <v>1235</v>
      </c>
      <c r="Q12" s="49">
        <v>0</v>
      </c>
      <c r="R12" s="48">
        <v>1235</v>
      </c>
      <c r="S12" s="61">
        <v>0</v>
      </c>
      <c r="T12" s="48">
        <v>1235</v>
      </c>
      <c r="U12" s="49">
        <v>0</v>
      </c>
      <c r="V12" s="48">
        <v>1235</v>
      </c>
      <c r="W12" s="49">
        <v>0</v>
      </c>
      <c r="X12" s="48">
        <v>1235</v>
      </c>
      <c r="Y12" s="48">
        <v>0</v>
      </c>
      <c r="Z12" s="47">
        <v>1235</v>
      </c>
      <c r="AA12" s="48">
        <v>0</v>
      </c>
      <c r="AB12" s="47">
        <v>1235</v>
      </c>
      <c r="AC12" s="48"/>
      <c r="AD12" s="47"/>
    </row>
    <row r="13" spans="1:30" x14ac:dyDescent="0.2">
      <c r="A13" s="10">
        <v>30</v>
      </c>
      <c r="B13" s="45" t="s">
        <v>173</v>
      </c>
      <c r="C13" s="46" t="s">
        <v>13</v>
      </c>
      <c r="D13" s="37">
        <v>81</v>
      </c>
      <c r="E13" s="38" t="s">
        <v>12</v>
      </c>
      <c r="F13" s="47">
        <v>330</v>
      </c>
      <c r="G13" s="47">
        <v>85</v>
      </c>
      <c r="H13" s="47">
        <v>415</v>
      </c>
      <c r="I13" s="49">
        <v>85</v>
      </c>
      <c r="J13" s="48">
        <v>500</v>
      </c>
      <c r="K13" s="49"/>
      <c r="L13" s="48">
        <v>500</v>
      </c>
      <c r="M13" s="49">
        <v>80</v>
      </c>
      <c r="N13" s="48">
        <v>580</v>
      </c>
      <c r="O13" s="49">
        <v>0</v>
      </c>
      <c r="P13" s="48">
        <v>580</v>
      </c>
      <c r="Q13" s="49">
        <v>0</v>
      </c>
      <c r="R13" s="48">
        <v>580</v>
      </c>
      <c r="S13" s="61">
        <v>0</v>
      </c>
      <c r="T13" s="48">
        <v>580</v>
      </c>
      <c r="U13" s="49">
        <v>0</v>
      </c>
      <c r="V13" s="48">
        <v>580</v>
      </c>
      <c r="W13" s="49">
        <v>0</v>
      </c>
      <c r="X13" s="48">
        <v>580</v>
      </c>
      <c r="Y13" s="48">
        <v>0</v>
      </c>
      <c r="Z13" s="47">
        <v>580</v>
      </c>
      <c r="AA13" s="48">
        <v>0</v>
      </c>
      <c r="AB13" s="47">
        <v>580</v>
      </c>
      <c r="AC13" s="48"/>
      <c r="AD13" s="47"/>
    </row>
    <row r="14" spans="1:30" x14ac:dyDescent="0.2">
      <c r="A14" s="10">
        <v>33</v>
      </c>
      <c r="B14" s="45" t="s">
        <v>213</v>
      </c>
      <c r="C14" s="46" t="s">
        <v>354</v>
      </c>
      <c r="D14" s="37">
        <v>83</v>
      </c>
      <c r="E14" s="38" t="s">
        <v>7</v>
      </c>
      <c r="F14" s="47">
        <v>590</v>
      </c>
      <c r="G14" s="47">
        <v>100</v>
      </c>
      <c r="H14" s="47">
        <v>690</v>
      </c>
      <c r="I14" s="49">
        <v>100</v>
      </c>
      <c r="J14" s="48">
        <v>790</v>
      </c>
      <c r="K14" s="49"/>
      <c r="L14" s="48">
        <v>790</v>
      </c>
      <c r="M14" s="49"/>
      <c r="N14" s="48">
        <v>790</v>
      </c>
      <c r="O14" s="49">
        <v>100</v>
      </c>
      <c r="P14" s="48">
        <v>890</v>
      </c>
      <c r="Q14" s="49">
        <v>100</v>
      </c>
      <c r="R14" s="48">
        <v>990</v>
      </c>
      <c r="S14" s="61">
        <v>0</v>
      </c>
      <c r="T14" s="48">
        <v>990</v>
      </c>
      <c r="U14" s="49">
        <v>0</v>
      </c>
      <c r="V14" s="48">
        <v>990</v>
      </c>
      <c r="W14" s="49">
        <v>0</v>
      </c>
      <c r="X14" s="48">
        <v>990</v>
      </c>
      <c r="Y14" s="48">
        <v>0</v>
      </c>
      <c r="Z14" s="47">
        <v>990</v>
      </c>
      <c r="AA14" s="48">
        <v>0</v>
      </c>
      <c r="AB14" s="47">
        <v>990</v>
      </c>
      <c r="AC14" s="48"/>
      <c r="AD14" s="47"/>
    </row>
    <row r="15" spans="1:30" x14ac:dyDescent="0.2">
      <c r="A15" s="10">
        <v>38</v>
      </c>
      <c r="B15" s="45" t="s">
        <v>103</v>
      </c>
      <c r="C15" s="46" t="s">
        <v>61</v>
      </c>
      <c r="D15" s="37">
        <v>39</v>
      </c>
      <c r="E15" s="38" t="s">
        <v>44</v>
      </c>
      <c r="F15" s="47">
        <v>1275</v>
      </c>
      <c r="G15" s="47">
        <v>60</v>
      </c>
      <c r="H15" s="47">
        <v>1335</v>
      </c>
      <c r="I15" s="49">
        <v>60</v>
      </c>
      <c r="J15" s="48">
        <v>1395</v>
      </c>
      <c r="K15" s="49">
        <v>55</v>
      </c>
      <c r="L15" s="48">
        <v>1450</v>
      </c>
      <c r="M15" s="49">
        <v>60</v>
      </c>
      <c r="N15" s="48">
        <v>1510</v>
      </c>
      <c r="O15" s="49">
        <v>0</v>
      </c>
      <c r="P15" s="48">
        <v>1510</v>
      </c>
      <c r="Q15" s="49">
        <v>0</v>
      </c>
      <c r="R15" s="48">
        <v>1510</v>
      </c>
      <c r="S15" s="61">
        <v>0</v>
      </c>
      <c r="T15" s="48">
        <v>1510</v>
      </c>
      <c r="U15" s="49">
        <v>0</v>
      </c>
      <c r="V15" s="48">
        <v>1510</v>
      </c>
      <c r="W15" s="49">
        <v>0</v>
      </c>
      <c r="X15" s="48">
        <v>1510</v>
      </c>
      <c r="Y15" s="48">
        <v>0</v>
      </c>
      <c r="Z15" s="47">
        <v>1510</v>
      </c>
      <c r="AA15" s="48">
        <v>0</v>
      </c>
      <c r="AB15" s="47">
        <v>1510</v>
      </c>
      <c r="AC15" s="48"/>
      <c r="AD15" s="47"/>
    </row>
    <row r="16" spans="1:30" x14ac:dyDescent="0.2">
      <c r="A16" s="10">
        <v>40</v>
      </c>
      <c r="B16" s="55" t="s">
        <v>216</v>
      </c>
      <c r="C16" s="46" t="s">
        <v>47</v>
      </c>
      <c r="D16" s="37">
        <v>75</v>
      </c>
      <c r="E16" s="38" t="s">
        <v>44</v>
      </c>
      <c r="F16" s="47"/>
      <c r="G16" s="47"/>
      <c r="H16" s="47"/>
      <c r="I16" s="49"/>
      <c r="J16" s="48"/>
      <c r="K16" s="49"/>
      <c r="L16" s="48">
        <v>0</v>
      </c>
      <c r="M16" s="49"/>
      <c r="N16" s="48">
        <v>0</v>
      </c>
      <c r="O16" s="49">
        <v>0</v>
      </c>
      <c r="P16" s="48">
        <f>SUM(N16:O16)</f>
        <v>0</v>
      </c>
      <c r="Q16" s="49">
        <v>0</v>
      </c>
      <c r="R16" s="48">
        <f>SUM(P16:Q16)</f>
        <v>0</v>
      </c>
      <c r="S16" s="61">
        <v>0</v>
      </c>
      <c r="T16" s="48">
        <v>0</v>
      </c>
      <c r="U16" s="49">
        <v>0</v>
      </c>
      <c r="V16" s="48">
        <v>0</v>
      </c>
      <c r="W16" s="49">
        <v>0</v>
      </c>
      <c r="X16" s="48">
        <v>0</v>
      </c>
      <c r="Y16" s="48">
        <v>0</v>
      </c>
      <c r="Z16" s="47">
        <f>SUM(X16:Y16)</f>
        <v>0</v>
      </c>
      <c r="AA16" s="48">
        <v>0</v>
      </c>
      <c r="AB16" s="47">
        <f>SUM(Z16:AA16)</f>
        <v>0</v>
      </c>
      <c r="AC16" s="48">
        <v>0</v>
      </c>
      <c r="AD16" s="47">
        <f t="shared" ref="AD16:AD23" si="0">SUM(AB16:AC16)</f>
        <v>0</v>
      </c>
    </row>
    <row r="17" spans="1:30" x14ac:dyDescent="0.2">
      <c r="A17" s="10">
        <v>45</v>
      </c>
      <c r="B17" s="45" t="s">
        <v>190</v>
      </c>
      <c r="C17" s="46" t="s">
        <v>191</v>
      </c>
      <c r="D17" s="37">
        <v>49</v>
      </c>
      <c r="E17" s="38" t="s">
        <v>44</v>
      </c>
      <c r="F17" s="47">
        <v>1320</v>
      </c>
      <c r="G17" s="47">
        <v>55</v>
      </c>
      <c r="H17" s="47">
        <v>1375</v>
      </c>
      <c r="I17" s="49">
        <v>35</v>
      </c>
      <c r="J17" s="48">
        <v>1410</v>
      </c>
      <c r="K17" s="49">
        <v>45</v>
      </c>
      <c r="L17" s="48">
        <v>1455</v>
      </c>
      <c r="M17" s="49">
        <v>45</v>
      </c>
      <c r="N17" s="48">
        <v>1500</v>
      </c>
      <c r="O17" s="49">
        <v>25</v>
      </c>
      <c r="P17" s="48">
        <v>1525</v>
      </c>
      <c r="Q17" s="49">
        <v>0</v>
      </c>
      <c r="R17" s="48">
        <v>1525</v>
      </c>
      <c r="S17" s="49">
        <v>0</v>
      </c>
      <c r="T17" s="48">
        <v>1525</v>
      </c>
      <c r="U17" s="49">
        <v>0</v>
      </c>
      <c r="V17" s="48">
        <v>1525</v>
      </c>
      <c r="W17" s="49">
        <v>0</v>
      </c>
      <c r="X17" s="48">
        <v>1525</v>
      </c>
      <c r="Y17" s="48">
        <v>0</v>
      </c>
      <c r="Z17" s="47">
        <v>1525</v>
      </c>
      <c r="AA17" s="48">
        <v>0</v>
      </c>
      <c r="AB17" s="47">
        <v>1525</v>
      </c>
      <c r="AC17" s="48"/>
      <c r="AD17" s="47"/>
    </row>
    <row r="18" spans="1:30" x14ac:dyDescent="0.2">
      <c r="A18" s="10">
        <v>48</v>
      </c>
      <c r="B18" s="45" t="s">
        <v>165</v>
      </c>
      <c r="C18" s="46" t="s">
        <v>166</v>
      </c>
      <c r="D18" s="37">
        <v>88</v>
      </c>
      <c r="E18" s="38" t="s">
        <v>7</v>
      </c>
      <c r="F18" s="47">
        <v>25</v>
      </c>
      <c r="G18" s="47">
        <v>70</v>
      </c>
      <c r="H18" s="47">
        <v>95</v>
      </c>
      <c r="I18" s="47">
        <v>80</v>
      </c>
      <c r="J18" s="48">
        <v>175</v>
      </c>
      <c r="K18" s="47"/>
      <c r="L18" s="48">
        <v>175</v>
      </c>
      <c r="M18" s="47">
        <v>75</v>
      </c>
      <c r="N18" s="48">
        <v>250</v>
      </c>
      <c r="O18" s="49">
        <v>85</v>
      </c>
      <c r="P18" s="48">
        <v>335</v>
      </c>
      <c r="Q18" s="49">
        <v>0</v>
      </c>
      <c r="R18" s="48">
        <v>335</v>
      </c>
      <c r="S18" s="49">
        <v>0</v>
      </c>
      <c r="T18" s="48">
        <v>335</v>
      </c>
      <c r="U18" s="49">
        <v>0</v>
      </c>
      <c r="V18" s="48">
        <v>335</v>
      </c>
      <c r="W18" s="49">
        <v>0</v>
      </c>
      <c r="X18" s="48">
        <v>335</v>
      </c>
      <c r="Y18" s="48">
        <v>0</v>
      </c>
      <c r="Z18" s="47">
        <v>335</v>
      </c>
      <c r="AA18" s="48">
        <v>0</v>
      </c>
      <c r="AB18" s="47">
        <v>335</v>
      </c>
      <c r="AC18" s="48"/>
      <c r="AD18" s="47"/>
    </row>
    <row r="19" spans="1:30" x14ac:dyDescent="0.2">
      <c r="A19" s="10">
        <v>301</v>
      </c>
      <c r="B19" s="55" t="s">
        <v>378</v>
      </c>
      <c r="C19" s="60" t="s">
        <v>166</v>
      </c>
      <c r="D19" s="37">
        <v>57</v>
      </c>
      <c r="E19" s="38" t="s">
        <v>7</v>
      </c>
      <c r="F19" s="47"/>
      <c r="G19" s="47"/>
      <c r="H19" s="47"/>
      <c r="I19" s="47"/>
      <c r="J19" s="48"/>
      <c r="K19" s="47"/>
      <c r="L19" s="48"/>
      <c r="M19" s="47"/>
      <c r="N19" s="48"/>
      <c r="O19" s="49"/>
      <c r="P19" s="48"/>
      <c r="Q19" s="49">
        <v>45</v>
      </c>
      <c r="R19" s="48">
        <v>45</v>
      </c>
      <c r="S19" s="49">
        <v>0</v>
      </c>
      <c r="T19" s="48">
        <v>45</v>
      </c>
      <c r="U19" s="49">
        <v>0</v>
      </c>
      <c r="V19" s="48">
        <v>45</v>
      </c>
      <c r="W19" s="49">
        <v>0</v>
      </c>
      <c r="X19" s="48">
        <v>45</v>
      </c>
      <c r="Y19" s="48">
        <v>0</v>
      </c>
      <c r="Z19" s="47">
        <v>45</v>
      </c>
      <c r="AA19" s="48">
        <v>0</v>
      </c>
      <c r="AB19" s="47">
        <v>45</v>
      </c>
      <c r="AC19" s="48"/>
      <c r="AD19" s="47"/>
    </row>
    <row r="20" spans="1:30" x14ac:dyDescent="0.2">
      <c r="A20" s="10">
        <v>293</v>
      </c>
      <c r="B20" s="45" t="s">
        <v>361</v>
      </c>
      <c r="C20" s="46" t="s">
        <v>166</v>
      </c>
      <c r="D20" s="37">
        <v>91</v>
      </c>
      <c r="E20" s="38" t="s">
        <v>7</v>
      </c>
      <c r="F20" s="47"/>
      <c r="G20" s="47"/>
      <c r="H20" s="47"/>
      <c r="I20" s="47"/>
      <c r="J20" s="48"/>
      <c r="K20" s="47"/>
      <c r="L20" s="48"/>
      <c r="M20" s="47"/>
      <c r="N20" s="48">
        <v>0</v>
      </c>
      <c r="O20" s="49">
        <v>50</v>
      </c>
      <c r="P20" s="48">
        <v>50</v>
      </c>
      <c r="Q20" s="49">
        <v>60</v>
      </c>
      <c r="R20" s="48">
        <v>110</v>
      </c>
      <c r="S20" s="49">
        <v>0</v>
      </c>
      <c r="T20" s="48">
        <v>110</v>
      </c>
      <c r="U20" s="49">
        <v>0</v>
      </c>
      <c r="V20" s="48">
        <v>110</v>
      </c>
      <c r="W20" s="49">
        <v>0</v>
      </c>
      <c r="X20" s="48">
        <v>110</v>
      </c>
      <c r="Y20" s="48">
        <v>0</v>
      </c>
      <c r="Z20" s="47">
        <v>110</v>
      </c>
      <c r="AA20" s="48">
        <v>0</v>
      </c>
      <c r="AB20" s="47">
        <v>110</v>
      </c>
      <c r="AC20" s="48"/>
      <c r="AD20" s="47"/>
    </row>
    <row r="21" spans="1:30" x14ac:dyDescent="0.2">
      <c r="A21" s="10">
        <v>50</v>
      </c>
      <c r="B21" s="45" t="s">
        <v>220</v>
      </c>
      <c r="C21" s="46" t="s">
        <v>221</v>
      </c>
      <c r="D21" s="37">
        <v>65</v>
      </c>
      <c r="E21" s="38"/>
      <c r="F21" s="47">
        <v>570</v>
      </c>
      <c r="G21" s="47">
        <v>45</v>
      </c>
      <c r="H21" s="47">
        <v>615</v>
      </c>
      <c r="I21" s="49"/>
      <c r="J21" s="48">
        <v>615</v>
      </c>
      <c r="K21" s="49"/>
      <c r="L21" s="48">
        <v>615</v>
      </c>
      <c r="M21" s="49"/>
      <c r="N21" s="48">
        <v>615</v>
      </c>
      <c r="O21" s="49">
        <v>0</v>
      </c>
      <c r="P21" s="48">
        <v>615</v>
      </c>
      <c r="Q21" s="49">
        <v>0</v>
      </c>
      <c r="R21" s="48">
        <v>615</v>
      </c>
      <c r="S21" s="49">
        <v>0</v>
      </c>
      <c r="T21" s="48">
        <v>615</v>
      </c>
      <c r="U21" s="49">
        <v>0</v>
      </c>
      <c r="V21" s="48">
        <v>615</v>
      </c>
      <c r="W21" s="49">
        <v>0</v>
      </c>
      <c r="X21" s="48">
        <v>615</v>
      </c>
      <c r="Y21" s="48">
        <v>0</v>
      </c>
      <c r="Z21" s="47">
        <v>615</v>
      </c>
      <c r="AA21" s="48">
        <v>0</v>
      </c>
      <c r="AB21" s="47">
        <v>615</v>
      </c>
      <c r="AC21" s="48"/>
      <c r="AD21" s="47"/>
    </row>
    <row r="22" spans="1:30" x14ac:dyDescent="0.2">
      <c r="A22" s="10">
        <v>51</v>
      </c>
      <c r="B22" s="45" t="s">
        <v>147</v>
      </c>
      <c r="C22" s="46" t="s">
        <v>148</v>
      </c>
      <c r="D22" s="37">
        <v>36</v>
      </c>
      <c r="E22" s="38" t="s">
        <v>12</v>
      </c>
      <c r="F22" s="47">
        <v>1370</v>
      </c>
      <c r="G22" s="47">
        <v>30</v>
      </c>
      <c r="H22" s="47">
        <v>1400</v>
      </c>
      <c r="I22" s="49">
        <v>15</v>
      </c>
      <c r="J22" s="48">
        <v>1415</v>
      </c>
      <c r="K22" s="49">
        <v>20</v>
      </c>
      <c r="L22" s="48">
        <v>1435</v>
      </c>
      <c r="M22" s="49">
        <v>20</v>
      </c>
      <c r="N22" s="48">
        <v>1455</v>
      </c>
      <c r="O22" s="49">
        <v>0</v>
      </c>
      <c r="P22" s="48">
        <v>1455</v>
      </c>
      <c r="Q22" s="49">
        <v>0</v>
      </c>
      <c r="R22" s="48">
        <v>1455</v>
      </c>
      <c r="S22" s="49">
        <v>0</v>
      </c>
      <c r="T22" s="48">
        <v>1455</v>
      </c>
      <c r="U22" s="49">
        <v>0</v>
      </c>
      <c r="V22" s="48">
        <v>1455</v>
      </c>
      <c r="W22" s="49">
        <v>0</v>
      </c>
      <c r="X22" s="48">
        <v>1455</v>
      </c>
      <c r="Y22" s="48">
        <v>0</v>
      </c>
      <c r="Z22" s="47">
        <v>1455</v>
      </c>
      <c r="AA22" s="48">
        <v>0</v>
      </c>
      <c r="AB22" s="47">
        <v>1455</v>
      </c>
      <c r="AC22" s="48"/>
      <c r="AD22" s="47"/>
    </row>
    <row r="23" spans="1:30" x14ac:dyDescent="0.2">
      <c r="A23" s="10">
        <v>52</v>
      </c>
      <c r="B23" s="45" t="s">
        <v>105</v>
      </c>
      <c r="C23" s="46" t="s">
        <v>222</v>
      </c>
      <c r="D23" s="37">
        <v>40</v>
      </c>
      <c r="E23" s="38" t="s">
        <v>44</v>
      </c>
      <c r="F23" s="47">
        <v>2550</v>
      </c>
      <c r="G23" s="47">
        <v>75</v>
      </c>
      <c r="H23" s="47">
        <f>SUM(F23:G23)</f>
        <v>2625</v>
      </c>
      <c r="I23" s="49">
        <v>60</v>
      </c>
      <c r="J23" s="48">
        <f>SUM(H23:I23)</f>
        <v>2685</v>
      </c>
      <c r="K23" s="49">
        <v>75</v>
      </c>
      <c r="L23" s="48">
        <f>SUM(J23:K23)</f>
        <v>2760</v>
      </c>
      <c r="M23" s="49">
        <v>90</v>
      </c>
      <c r="N23" s="48">
        <f>SUM(L23:M23)</f>
        <v>2850</v>
      </c>
      <c r="O23" s="49">
        <v>65</v>
      </c>
      <c r="P23" s="48">
        <f>SUM(N23:O23)</f>
        <v>2915</v>
      </c>
      <c r="Q23" s="49">
        <v>70</v>
      </c>
      <c r="R23" s="48">
        <f>SUM(P23:Q23)</f>
        <v>2985</v>
      </c>
      <c r="S23" s="49">
        <v>70</v>
      </c>
      <c r="T23" s="48">
        <v>3055</v>
      </c>
      <c r="U23" s="49">
        <v>0</v>
      </c>
      <c r="V23" s="48">
        <v>3055</v>
      </c>
      <c r="W23" s="49">
        <v>0</v>
      </c>
      <c r="X23" s="48">
        <v>3055</v>
      </c>
      <c r="Y23" s="48">
        <v>0</v>
      </c>
      <c r="Z23" s="47">
        <f>SUM(X23:Y23)</f>
        <v>3055</v>
      </c>
      <c r="AA23" s="48">
        <v>0</v>
      </c>
      <c r="AB23" s="47">
        <f>SUM(Z23:AA23)</f>
        <v>3055</v>
      </c>
      <c r="AC23" s="48">
        <v>0</v>
      </c>
      <c r="AD23" s="47">
        <f t="shared" si="0"/>
        <v>3055</v>
      </c>
    </row>
    <row r="24" spans="1:30" x14ac:dyDescent="0.2">
      <c r="A24" s="10">
        <v>57</v>
      </c>
      <c r="B24" s="45" t="s">
        <v>30</v>
      </c>
      <c r="C24" s="46" t="s">
        <v>32</v>
      </c>
      <c r="D24" s="37">
        <v>58</v>
      </c>
      <c r="E24" s="38" t="s">
        <v>31</v>
      </c>
      <c r="F24" s="47">
        <v>2390</v>
      </c>
      <c r="G24" s="56">
        <v>80</v>
      </c>
      <c r="H24" s="47">
        <v>2470</v>
      </c>
      <c r="I24" s="49">
        <v>75</v>
      </c>
      <c r="J24" s="48">
        <v>2545</v>
      </c>
      <c r="K24" s="49">
        <v>75</v>
      </c>
      <c r="L24" s="48">
        <v>2620</v>
      </c>
      <c r="M24" s="49">
        <v>60</v>
      </c>
      <c r="N24" s="48">
        <v>2680</v>
      </c>
      <c r="O24" s="49">
        <v>0</v>
      </c>
      <c r="P24" s="48">
        <v>2680</v>
      </c>
      <c r="Q24" s="49">
        <v>0</v>
      </c>
      <c r="R24" s="48">
        <v>2680</v>
      </c>
      <c r="S24" s="49">
        <v>0</v>
      </c>
      <c r="T24" s="48">
        <v>2680</v>
      </c>
      <c r="U24" s="49">
        <v>0</v>
      </c>
      <c r="V24" s="48">
        <v>2680</v>
      </c>
      <c r="W24" s="49">
        <v>0</v>
      </c>
      <c r="X24" s="48">
        <v>2680</v>
      </c>
      <c r="Y24" s="48">
        <v>0</v>
      </c>
      <c r="Z24" s="47">
        <v>2680</v>
      </c>
      <c r="AA24" s="48">
        <v>0</v>
      </c>
      <c r="AB24" s="47">
        <v>2680</v>
      </c>
      <c r="AC24" s="48"/>
      <c r="AD24" s="47"/>
    </row>
    <row r="25" spans="1:30" x14ac:dyDescent="0.2">
      <c r="A25" s="10">
        <v>58</v>
      </c>
      <c r="B25" s="55" t="s">
        <v>224</v>
      </c>
      <c r="C25" s="46" t="s">
        <v>171</v>
      </c>
      <c r="D25" s="37">
        <v>77</v>
      </c>
      <c r="E25" s="38" t="s">
        <v>44</v>
      </c>
      <c r="F25" s="47"/>
      <c r="G25" s="56"/>
      <c r="H25" s="47"/>
      <c r="I25" s="49"/>
      <c r="J25" s="48"/>
      <c r="K25" s="49"/>
      <c r="L25" s="48">
        <v>0</v>
      </c>
      <c r="M25" s="49"/>
      <c r="N25" s="48">
        <v>0</v>
      </c>
      <c r="O25" s="49">
        <v>0</v>
      </c>
      <c r="P25" s="48">
        <f>SUM(N25:O25)</f>
        <v>0</v>
      </c>
      <c r="Q25" s="49">
        <v>0</v>
      </c>
      <c r="R25" s="48">
        <f>SUM(P25:Q25)</f>
        <v>0</v>
      </c>
      <c r="S25" s="49">
        <v>0</v>
      </c>
      <c r="T25" s="48">
        <v>0</v>
      </c>
      <c r="U25" s="49">
        <v>0</v>
      </c>
      <c r="V25" s="48">
        <v>0</v>
      </c>
      <c r="W25" s="49">
        <v>0</v>
      </c>
      <c r="X25" s="48">
        <v>0</v>
      </c>
      <c r="Y25" s="48">
        <v>0</v>
      </c>
      <c r="Z25" s="47">
        <f>SUM(X25:Y25)</f>
        <v>0</v>
      </c>
      <c r="AA25" s="48">
        <v>0</v>
      </c>
      <c r="AB25" s="47">
        <f>SUM(Z25:AA25)</f>
        <v>0</v>
      </c>
      <c r="AC25" s="48">
        <v>0</v>
      </c>
      <c r="AD25" s="47">
        <f>SUM(AB25:AC25)</f>
        <v>0</v>
      </c>
    </row>
    <row r="26" spans="1:30" x14ac:dyDescent="0.2">
      <c r="A26" s="10">
        <v>59</v>
      </c>
      <c r="B26" s="45" t="s">
        <v>151</v>
      </c>
      <c r="C26" s="46" t="s">
        <v>152</v>
      </c>
      <c r="D26" s="37">
        <v>66</v>
      </c>
      <c r="E26" s="38" t="s">
        <v>12</v>
      </c>
      <c r="F26" s="47">
        <v>1260</v>
      </c>
      <c r="G26" s="56">
        <v>55</v>
      </c>
      <c r="H26" s="47">
        <v>1315</v>
      </c>
      <c r="I26" s="49">
        <v>70</v>
      </c>
      <c r="J26" s="48">
        <v>1385</v>
      </c>
      <c r="K26" s="49">
        <v>65</v>
      </c>
      <c r="L26" s="48">
        <v>1450</v>
      </c>
      <c r="M26" s="49">
        <v>60</v>
      </c>
      <c r="N26" s="48">
        <v>1510</v>
      </c>
      <c r="O26" s="49">
        <v>0</v>
      </c>
      <c r="P26" s="48">
        <v>1510</v>
      </c>
      <c r="Q26" s="49">
        <v>0</v>
      </c>
      <c r="R26" s="48">
        <v>1510</v>
      </c>
      <c r="S26" s="49">
        <v>0</v>
      </c>
      <c r="T26" s="48">
        <v>1510</v>
      </c>
      <c r="U26" s="49">
        <v>0</v>
      </c>
      <c r="V26" s="48">
        <v>1510</v>
      </c>
      <c r="W26" s="49">
        <v>0</v>
      </c>
      <c r="X26" s="48">
        <v>1510</v>
      </c>
      <c r="Y26" s="48">
        <v>0</v>
      </c>
      <c r="Z26" s="47">
        <v>1510</v>
      </c>
      <c r="AA26" s="48">
        <v>0</v>
      </c>
      <c r="AB26" s="47">
        <v>1510</v>
      </c>
      <c r="AC26" s="48"/>
      <c r="AD26" s="47"/>
    </row>
    <row r="27" spans="1:30" x14ac:dyDescent="0.2">
      <c r="A27" s="10">
        <v>62</v>
      </c>
      <c r="B27" s="45" t="s">
        <v>189</v>
      </c>
      <c r="C27" s="46" t="s">
        <v>140</v>
      </c>
      <c r="D27" s="37">
        <v>34</v>
      </c>
      <c r="E27" s="38" t="s">
        <v>139</v>
      </c>
      <c r="F27" s="47">
        <v>2645</v>
      </c>
      <c r="G27" s="47">
        <v>85</v>
      </c>
      <c r="H27" s="47">
        <v>2730</v>
      </c>
      <c r="I27" s="49">
        <v>65</v>
      </c>
      <c r="J27" s="48">
        <v>2795</v>
      </c>
      <c r="K27" s="49"/>
      <c r="L27" s="48">
        <v>2795</v>
      </c>
      <c r="M27" s="49">
        <v>60</v>
      </c>
      <c r="N27" s="48">
        <v>2855</v>
      </c>
      <c r="O27" s="49">
        <v>0</v>
      </c>
      <c r="P27" s="48">
        <v>2855</v>
      </c>
      <c r="Q27" s="49">
        <v>0</v>
      </c>
      <c r="R27" s="48">
        <v>2855</v>
      </c>
      <c r="S27" s="49">
        <v>0</v>
      </c>
      <c r="T27" s="48">
        <v>2855</v>
      </c>
      <c r="U27" s="49">
        <v>0</v>
      </c>
      <c r="V27" s="48">
        <v>2855</v>
      </c>
      <c r="W27" s="49">
        <v>0</v>
      </c>
      <c r="X27" s="48">
        <v>2855</v>
      </c>
      <c r="Y27" s="48">
        <v>0</v>
      </c>
      <c r="Z27" s="47">
        <v>2855</v>
      </c>
      <c r="AA27" s="48">
        <v>0</v>
      </c>
      <c r="AB27" s="47">
        <v>2855</v>
      </c>
      <c r="AC27" s="48"/>
      <c r="AD27" s="47"/>
    </row>
    <row r="28" spans="1:30" x14ac:dyDescent="0.2">
      <c r="A28" s="10">
        <v>63</v>
      </c>
      <c r="B28" s="55" t="s">
        <v>226</v>
      </c>
      <c r="C28" s="46" t="s">
        <v>227</v>
      </c>
      <c r="D28" s="37">
        <v>85</v>
      </c>
      <c r="E28" s="38"/>
      <c r="F28" s="47">
        <v>70</v>
      </c>
      <c r="G28" s="47">
        <v>75</v>
      </c>
      <c r="H28" s="47">
        <v>145</v>
      </c>
      <c r="I28" s="49"/>
      <c r="J28" s="48">
        <v>145</v>
      </c>
      <c r="K28" s="49">
        <v>75</v>
      </c>
      <c r="L28" s="48">
        <v>220</v>
      </c>
      <c r="M28" s="49"/>
      <c r="N28" s="48">
        <v>220</v>
      </c>
      <c r="O28" s="49">
        <v>0</v>
      </c>
      <c r="P28" s="48">
        <v>220</v>
      </c>
      <c r="Q28" s="49">
        <v>0</v>
      </c>
      <c r="R28" s="48">
        <v>220</v>
      </c>
      <c r="S28" s="49">
        <v>0</v>
      </c>
      <c r="T28" s="48">
        <v>220</v>
      </c>
      <c r="U28" s="49">
        <v>0</v>
      </c>
      <c r="V28" s="48">
        <v>220</v>
      </c>
      <c r="W28" s="49">
        <v>0</v>
      </c>
      <c r="X28" s="48">
        <v>220</v>
      </c>
      <c r="Y28" s="48">
        <v>0</v>
      </c>
      <c r="Z28" s="47">
        <v>220</v>
      </c>
      <c r="AA28" s="48">
        <v>0</v>
      </c>
      <c r="AB28" s="47">
        <v>220</v>
      </c>
      <c r="AC28" s="48"/>
      <c r="AD28" s="47"/>
    </row>
    <row r="29" spans="1:30" x14ac:dyDescent="0.2">
      <c r="A29" s="10">
        <v>66</v>
      </c>
      <c r="B29" s="45" t="s">
        <v>228</v>
      </c>
      <c r="C29" s="46" t="s">
        <v>229</v>
      </c>
      <c r="D29" s="37">
        <v>77</v>
      </c>
      <c r="E29" s="38"/>
      <c r="F29" s="47">
        <v>210</v>
      </c>
      <c r="G29" s="47">
        <v>75</v>
      </c>
      <c r="H29" s="47">
        <v>285</v>
      </c>
      <c r="I29" s="49"/>
      <c r="J29" s="48">
        <v>285</v>
      </c>
      <c r="K29" s="49"/>
      <c r="L29" s="48">
        <v>285</v>
      </c>
      <c r="M29" s="49"/>
      <c r="N29" s="48">
        <v>285</v>
      </c>
      <c r="O29" s="49">
        <v>0</v>
      </c>
      <c r="P29" s="48">
        <v>285</v>
      </c>
      <c r="Q29" s="49">
        <v>0</v>
      </c>
      <c r="R29" s="48">
        <v>285</v>
      </c>
      <c r="S29" s="49">
        <v>0</v>
      </c>
      <c r="T29" s="48">
        <v>285</v>
      </c>
      <c r="U29" s="49">
        <v>0</v>
      </c>
      <c r="V29" s="48">
        <v>285</v>
      </c>
      <c r="W29" s="49">
        <v>0</v>
      </c>
      <c r="X29" s="48">
        <v>285</v>
      </c>
      <c r="Y29" s="48">
        <v>0</v>
      </c>
      <c r="Z29" s="47">
        <v>285</v>
      </c>
      <c r="AA29" s="48">
        <v>0</v>
      </c>
      <c r="AB29" s="47">
        <v>285</v>
      </c>
      <c r="AC29" s="48"/>
      <c r="AD29" s="47"/>
    </row>
    <row r="30" spans="1:30" x14ac:dyDescent="0.2">
      <c r="A30" s="10">
        <v>67</v>
      </c>
      <c r="B30" s="45" t="s">
        <v>365</v>
      </c>
      <c r="C30" s="60" t="s">
        <v>227</v>
      </c>
      <c r="D30" s="37">
        <v>61</v>
      </c>
      <c r="E30" s="38" t="s">
        <v>31</v>
      </c>
      <c r="F30" s="47">
        <v>930</v>
      </c>
      <c r="G30" s="47">
        <v>50</v>
      </c>
      <c r="H30" s="47">
        <v>980</v>
      </c>
      <c r="I30" s="49">
        <v>55</v>
      </c>
      <c r="J30" s="48">
        <v>1035</v>
      </c>
      <c r="K30" s="49"/>
      <c r="L30" s="48">
        <v>1035</v>
      </c>
      <c r="M30" s="49">
        <v>45</v>
      </c>
      <c r="N30" s="48">
        <v>1080</v>
      </c>
      <c r="O30" s="49">
        <v>55</v>
      </c>
      <c r="P30" s="48">
        <v>1135</v>
      </c>
      <c r="Q30" s="49">
        <v>50</v>
      </c>
      <c r="R30" s="48">
        <v>1185</v>
      </c>
      <c r="S30" s="49">
        <v>15</v>
      </c>
      <c r="T30" s="48">
        <v>1200</v>
      </c>
      <c r="U30" s="49">
        <v>0</v>
      </c>
      <c r="V30" s="48">
        <v>1200</v>
      </c>
      <c r="W30" s="49">
        <v>0</v>
      </c>
      <c r="X30" s="48">
        <v>1200</v>
      </c>
      <c r="Y30" s="48">
        <v>0</v>
      </c>
      <c r="Z30" s="47">
        <v>1200</v>
      </c>
      <c r="AA30" s="48">
        <v>0</v>
      </c>
      <c r="AB30" s="47">
        <v>1200</v>
      </c>
      <c r="AC30" s="48"/>
      <c r="AD30" s="47"/>
    </row>
    <row r="31" spans="1:30" x14ac:dyDescent="0.2">
      <c r="A31" s="10">
        <v>68</v>
      </c>
      <c r="B31" s="55" t="s">
        <v>107</v>
      </c>
      <c r="C31" s="46" t="s">
        <v>45</v>
      </c>
      <c r="D31" s="37">
        <v>37</v>
      </c>
      <c r="E31" s="38" t="s">
        <v>44</v>
      </c>
      <c r="F31" s="47">
        <v>1145</v>
      </c>
      <c r="G31" s="47">
        <v>85</v>
      </c>
      <c r="H31" s="47">
        <v>1230</v>
      </c>
      <c r="I31" s="49">
        <v>70</v>
      </c>
      <c r="J31" s="48">
        <v>1300</v>
      </c>
      <c r="K31" s="49">
        <v>85</v>
      </c>
      <c r="L31" s="48">
        <v>1385</v>
      </c>
      <c r="M31" s="49">
        <v>75</v>
      </c>
      <c r="N31" s="48">
        <v>1460</v>
      </c>
      <c r="O31" s="49">
        <v>85</v>
      </c>
      <c r="P31" s="48">
        <v>1545</v>
      </c>
      <c r="Q31" s="49">
        <v>0</v>
      </c>
      <c r="R31" s="48">
        <v>1545</v>
      </c>
      <c r="S31" s="49">
        <v>0</v>
      </c>
      <c r="T31" s="48">
        <v>1545</v>
      </c>
      <c r="U31" s="49">
        <v>0</v>
      </c>
      <c r="V31" s="48">
        <v>1545</v>
      </c>
      <c r="W31" s="49">
        <v>0</v>
      </c>
      <c r="X31" s="48">
        <v>1545</v>
      </c>
      <c r="Y31" s="48">
        <v>0</v>
      </c>
      <c r="Z31" s="47">
        <v>1545</v>
      </c>
      <c r="AA31" s="48">
        <v>0</v>
      </c>
      <c r="AB31" s="47">
        <v>1545</v>
      </c>
      <c r="AC31" s="48"/>
      <c r="AD31" s="47"/>
    </row>
    <row r="32" spans="1:30" x14ac:dyDescent="0.2">
      <c r="A32" s="10">
        <v>69</v>
      </c>
      <c r="B32" s="45" t="s">
        <v>108</v>
      </c>
      <c r="C32" s="46" t="s">
        <v>100</v>
      </c>
      <c r="D32" s="37">
        <v>50</v>
      </c>
      <c r="E32" s="38" t="s">
        <v>44</v>
      </c>
      <c r="F32" s="47">
        <v>1245</v>
      </c>
      <c r="G32" s="47">
        <v>40</v>
      </c>
      <c r="H32" s="47">
        <v>1285</v>
      </c>
      <c r="I32" s="49">
        <v>40</v>
      </c>
      <c r="J32" s="48">
        <v>1325</v>
      </c>
      <c r="K32" s="49">
        <v>50</v>
      </c>
      <c r="L32" s="48">
        <v>1375</v>
      </c>
      <c r="M32" s="49">
        <v>55</v>
      </c>
      <c r="N32" s="48">
        <v>1430</v>
      </c>
      <c r="O32" s="49">
        <v>35</v>
      </c>
      <c r="P32" s="48">
        <v>1465</v>
      </c>
      <c r="Q32" s="49">
        <v>45</v>
      </c>
      <c r="R32" s="48">
        <v>1510</v>
      </c>
      <c r="S32" s="49">
        <v>0</v>
      </c>
      <c r="T32" s="48">
        <v>1510</v>
      </c>
      <c r="U32" s="49">
        <v>0</v>
      </c>
      <c r="V32" s="48">
        <v>1510</v>
      </c>
      <c r="W32" s="49">
        <v>0</v>
      </c>
      <c r="X32" s="48">
        <v>1510</v>
      </c>
      <c r="Y32" s="48">
        <v>0</v>
      </c>
      <c r="Z32" s="47">
        <v>1510</v>
      </c>
      <c r="AA32" s="48">
        <v>0</v>
      </c>
      <c r="AB32" s="47">
        <v>1510</v>
      </c>
      <c r="AC32" s="48"/>
      <c r="AD32" s="47"/>
    </row>
    <row r="33" spans="1:30" x14ac:dyDescent="0.2">
      <c r="A33" s="10">
        <v>72</v>
      </c>
      <c r="B33" s="45" t="s">
        <v>109</v>
      </c>
      <c r="C33" s="46" t="s">
        <v>25</v>
      </c>
      <c r="D33" s="37">
        <v>46</v>
      </c>
      <c r="E33" s="38" t="s">
        <v>44</v>
      </c>
      <c r="F33" s="47">
        <v>1610</v>
      </c>
      <c r="G33" s="47">
        <v>65</v>
      </c>
      <c r="H33" s="47">
        <f>SUM(F33:G33)</f>
        <v>1675</v>
      </c>
      <c r="I33" s="49">
        <v>55</v>
      </c>
      <c r="J33" s="48">
        <f>SUM(H33:I33)</f>
        <v>1730</v>
      </c>
      <c r="K33" s="49">
        <v>55</v>
      </c>
      <c r="L33" s="48">
        <f>SUM(J33:K33)</f>
        <v>1785</v>
      </c>
      <c r="M33" s="49">
        <v>70</v>
      </c>
      <c r="N33" s="48">
        <f>SUM(L33:M33)</f>
        <v>1855</v>
      </c>
      <c r="O33" s="49">
        <v>75</v>
      </c>
      <c r="P33" s="48">
        <f>SUM(N33:O33)</f>
        <v>1930</v>
      </c>
      <c r="Q33" s="49">
        <v>85</v>
      </c>
      <c r="R33" s="48">
        <f>SUM(P33:Q33)</f>
        <v>2015</v>
      </c>
      <c r="S33" s="49">
        <v>65</v>
      </c>
      <c r="T33" s="48">
        <v>2080</v>
      </c>
      <c r="U33" s="49">
        <v>0</v>
      </c>
      <c r="V33" s="48">
        <v>2080</v>
      </c>
      <c r="W33" s="49">
        <v>0</v>
      </c>
      <c r="X33" s="48">
        <v>2080</v>
      </c>
      <c r="Y33" s="48">
        <v>0</v>
      </c>
      <c r="Z33" s="47">
        <f>SUM(X33:Y33)</f>
        <v>2080</v>
      </c>
      <c r="AA33" s="48">
        <v>0</v>
      </c>
      <c r="AB33" s="47">
        <f>SUM(Z33:AA33)</f>
        <v>2080</v>
      </c>
      <c r="AC33" s="48">
        <v>0</v>
      </c>
      <c r="AD33" s="47">
        <f t="shared" ref="AD33:AD95" si="1">SUM(AB33:AC33)</f>
        <v>2080</v>
      </c>
    </row>
    <row r="34" spans="1:30" x14ac:dyDescent="0.2">
      <c r="A34" s="10">
        <v>75</v>
      </c>
      <c r="B34" s="45" t="s">
        <v>232</v>
      </c>
      <c r="C34" s="46" t="s">
        <v>143</v>
      </c>
      <c r="D34" s="37">
        <v>54</v>
      </c>
      <c r="E34" s="38"/>
      <c r="F34" s="47">
        <v>235</v>
      </c>
      <c r="G34" s="47">
        <v>35</v>
      </c>
      <c r="H34" s="47">
        <v>270</v>
      </c>
      <c r="I34" s="49">
        <v>40</v>
      </c>
      <c r="J34" s="48">
        <v>310</v>
      </c>
      <c r="K34" s="49">
        <v>50</v>
      </c>
      <c r="L34" s="48">
        <v>360</v>
      </c>
      <c r="M34" s="49"/>
      <c r="N34" s="48">
        <v>360</v>
      </c>
      <c r="O34" s="49">
        <v>0</v>
      </c>
      <c r="P34" s="48">
        <v>360</v>
      </c>
      <c r="Q34" s="49">
        <v>0</v>
      </c>
      <c r="R34" s="48">
        <v>360</v>
      </c>
      <c r="S34" s="49">
        <v>0</v>
      </c>
      <c r="T34" s="48">
        <v>360</v>
      </c>
      <c r="U34" s="49">
        <v>0</v>
      </c>
      <c r="V34" s="48">
        <v>360</v>
      </c>
      <c r="W34" s="49">
        <v>0</v>
      </c>
      <c r="X34" s="48">
        <v>360</v>
      </c>
      <c r="Y34" s="48">
        <v>0</v>
      </c>
      <c r="Z34" s="47">
        <v>360</v>
      </c>
      <c r="AA34" s="48">
        <v>0</v>
      </c>
      <c r="AB34" s="47">
        <v>360</v>
      </c>
      <c r="AC34" s="48"/>
      <c r="AD34" s="47"/>
    </row>
    <row r="35" spans="1:30" x14ac:dyDescent="0.2">
      <c r="A35" s="10">
        <v>92</v>
      </c>
      <c r="B35" s="45" t="s">
        <v>237</v>
      </c>
      <c r="C35" s="46" t="s">
        <v>238</v>
      </c>
      <c r="D35" s="37">
        <v>62</v>
      </c>
      <c r="E35" s="38"/>
      <c r="F35" s="47">
        <v>1030</v>
      </c>
      <c r="G35" s="47">
        <v>40</v>
      </c>
      <c r="H35" s="47">
        <v>1070</v>
      </c>
      <c r="I35" s="49"/>
      <c r="J35" s="48">
        <v>1070</v>
      </c>
      <c r="K35" s="49"/>
      <c r="L35" s="48">
        <v>1070</v>
      </c>
      <c r="M35" s="49"/>
      <c r="N35" s="48">
        <v>1070</v>
      </c>
      <c r="O35" s="49">
        <v>0</v>
      </c>
      <c r="P35" s="48">
        <v>1070</v>
      </c>
      <c r="Q35" s="49">
        <v>0</v>
      </c>
      <c r="R35" s="48">
        <v>1070</v>
      </c>
      <c r="S35" s="49">
        <v>0</v>
      </c>
      <c r="T35" s="48">
        <v>1070</v>
      </c>
      <c r="U35" s="49">
        <v>0</v>
      </c>
      <c r="V35" s="48">
        <v>1070</v>
      </c>
      <c r="W35" s="49">
        <v>0</v>
      </c>
      <c r="X35" s="48">
        <v>1070</v>
      </c>
      <c r="Y35" s="48">
        <v>0</v>
      </c>
      <c r="Z35" s="47">
        <v>1070</v>
      </c>
      <c r="AA35" s="48">
        <v>0</v>
      </c>
      <c r="AB35" s="47">
        <v>1070</v>
      </c>
      <c r="AC35" s="48"/>
      <c r="AD35" s="47"/>
    </row>
    <row r="36" spans="1:30" x14ac:dyDescent="0.2">
      <c r="A36" s="10">
        <v>93</v>
      </c>
      <c r="B36" s="45" t="s">
        <v>239</v>
      </c>
      <c r="C36" s="46" t="s">
        <v>240</v>
      </c>
      <c r="D36" s="37">
        <v>36</v>
      </c>
      <c r="E36" s="38" t="s">
        <v>44</v>
      </c>
      <c r="F36" s="47">
        <v>1830</v>
      </c>
      <c r="G36" s="47">
        <v>50</v>
      </c>
      <c r="H36" s="47">
        <v>1880</v>
      </c>
      <c r="I36" s="49">
        <v>45</v>
      </c>
      <c r="J36" s="48">
        <v>1925</v>
      </c>
      <c r="K36" s="49">
        <v>50</v>
      </c>
      <c r="L36" s="48">
        <v>1975</v>
      </c>
      <c r="M36" s="49"/>
      <c r="N36" s="48">
        <v>1975</v>
      </c>
      <c r="O36" s="49">
        <v>0</v>
      </c>
      <c r="P36" s="48">
        <v>1975</v>
      </c>
      <c r="Q36" s="49">
        <v>0</v>
      </c>
      <c r="R36" s="48">
        <v>1975</v>
      </c>
      <c r="S36" s="49">
        <v>0</v>
      </c>
      <c r="T36" s="48">
        <v>1975</v>
      </c>
      <c r="U36" s="49">
        <v>0</v>
      </c>
      <c r="V36" s="48">
        <v>1975</v>
      </c>
      <c r="W36" s="49">
        <v>0</v>
      </c>
      <c r="X36" s="48">
        <v>1975</v>
      </c>
      <c r="Y36" s="48">
        <v>0</v>
      </c>
      <c r="Z36" s="47">
        <v>1975</v>
      </c>
      <c r="AA36" s="48">
        <v>0</v>
      </c>
      <c r="AB36" s="47">
        <v>1975</v>
      </c>
      <c r="AC36" s="48"/>
      <c r="AD36" s="47"/>
    </row>
    <row r="37" spans="1:30" x14ac:dyDescent="0.2">
      <c r="A37" s="10">
        <v>96</v>
      </c>
      <c r="B37" s="45" t="s">
        <v>241</v>
      </c>
      <c r="C37" s="46" t="s">
        <v>53</v>
      </c>
      <c r="D37" s="37">
        <v>48</v>
      </c>
      <c r="E37" s="38" t="s">
        <v>44</v>
      </c>
      <c r="F37" s="47">
        <v>200</v>
      </c>
      <c r="G37" s="47">
        <v>35</v>
      </c>
      <c r="H37" s="47">
        <v>235</v>
      </c>
      <c r="I37" s="49">
        <v>35</v>
      </c>
      <c r="J37" s="48">
        <v>270</v>
      </c>
      <c r="K37" s="49">
        <v>50</v>
      </c>
      <c r="L37" s="48">
        <v>320</v>
      </c>
      <c r="M37" s="49"/>
      <c r="N37" s="48">
        <v>320</v>
      </c>
      <c r="O37" s="49">
        <v>0</v>
      </c>
      <c r="P37" s="48">
        <v>320</v>
      </c>
      <c r="Q37" s="49">
        <v>0</v>
      </c>
      <c r="R37" s="48">
        <v>320</v>
      </c>
      <c r="S37" s="49">
        <v>0</v>
      </c>
      <c r="T37" s="48">
        <v>320</v>
      </c>
      <c r="U37" s="49">
        <v>0</v>
      </c>
      <c r="V37" s="48">
        <v>320</v>
      </c>
      <c r="W37" s="49">
        <v>0</v>
      </c>
      <c r="X37" s="48">
        <v>320</v>
      </c>
      <c r="Y37" s="48">
        <v>0</v>
      </c>
      <c r="Z37" s="47">
        <v>320</v>
      </c>
      <c r="AA37" s="48">
        <v>0</v>
      </c>
      <c r="AB37" s="47">
        <v>320</v>
      </c>
      <c r="AC37" s="48"/>
      <c r="AD37" s="47"/>
    </row>
    <row r="38" spans="1:30" x14ac:dyDescent="0.2">
      <c r="A38" s="10">
        <v>97</v>
      </c>
      <c r="B38" s="45" t="s">
        <v>149</v>
      </c>
      <c r="C38" s="46" t="s">
        <v>115</v>
      </c>
      <c r="D38" s="37">
        <v>64</v>
      </c>
      <c r="E38" s="38" t="s">
        <v>44</v>
      </c>
      <c r="F38" s="47"/>
      <c r="G38" s="47"/>
      <c r="H38" s="47"/>
      <c r="I38" s="49"/>
      <c r="J38" s="48"/>
      <c r="K38" s="49">
        <v>50</v>
      </c>
      <c r="L38" s="48">
        <v>50</v>
      </c>
      <c r="M38" s="49">
        <v>80</v>
      </c>
      <c r="N38" s="48">
        <v>130</v>
      </c>
      <c r="O38" s="49">
        <v>0</v>
      </c>
      <c r="P38" s="48">
        <v>130</v>
      </c>
      <c r="Q38" s="49">
        <v>0</v>
      </c>
      <c r="R38" s="48">
        <v>130</v>
      </c>
      <c r="S38" s="49">
        <v>0</v>
      </c>
      <c r="T38" s="48">
        <v>130</v>
      </c>
      <c r="U38" s="49">
        <v>0</v>
      </c>
      <c r="V38" s="48">
        <v>130</v>
      </c>
      <c r="W38" s="49">
        <v>0</v>
      </c>
      <c r="X38" s="48">
        <v>130</v>
      </c>
      <c r="Y38" s="48">
        <v>0</v>
      </c>
      <c r="Z38" s="47">
        <v>130</v>
      </c>
      <c r="AA38" s="48">
        <v>0</v>
      </c>
      <c r="AB38" s="47">
        <v>130</v>
      </c>
      <c r="AC38" s="48"/>
      <c r="AD38" s="47"/>
    </row>
    <row r="39" spans="1:30" x14ac:dyDescent="0.2">
      <c r="A39" s="10">
        <v>99</v>
      </c>
      <c r="B39" s="45" t="s">
        <v>242</v>
      </c>
      <c r="C39" s="46" t="s">
        <v>243</v>
      </c>
      <c r="D39" s="37">
        <v>65</v>
      </c>
      <c r="E39" s="38"/>
      <c r="F39" s="47">
        <v>1430</v>
      </c>
      <c r="G39" s="47">
        <v>85</v>
      </c>
      <c r="H39" s="47">
        <v>1515</v>
      </c>
      <c r="I39" s="49"/>
      <c r="J39" s="48">
        <v>1515</v>
      </c>
      <c r="K39" s="49"/>
      <c r="L39" s="48">
        <v>1515</v>
      </c>
      <c r="M39" s="49"/>
      <c r="N39" s="48">
        <v>1515</v>
      </c>
      <c r="O39" s="49">
        <v>0</v>
      </c>
      <c r="P39" s="48">
        <v>1515</v>
      </c>
      <c r="Q39" s="49">
        <v>0</v>
      </c>
      <c r="R39" s="48">
        <v>1515</v>
      </c>
      <c r="S39" s="49">
        <v>0</v>
      </c>
      <c r="T39" s="48">
        <v>1515</v>
      </c>
      <c r="U39" s="49">
        <v>0</v>
      </c>
      <c r="V39" s="48">
        <v>1515</v>
      </c>
      <c r="W39" s="49">
        <v>0</v>
      </c>
      <c r="X39" s="48">
        <v>1515</v>
      </c>
      <c r="Y39" s="48">
        <v>0</v>
      </c>
      <c r="Z39" s="47">
        <v>1515</v>
      </c>
      <c r="AA39" s="48">
        <v>0</v>
      </c>
      <c r="AB39" s="47">
        <v>1515</v>
      </c>
      <c r="AC39" s="48"/>
      <c r="AD39" s="47"/>
    </row>
    <row r="40" spans="1:30" x14ac:dyDescent="0.2">
      <c r="A40" s="10">
        <v>100</v>
      </c>
      <c r="B40" s="45" t="s">
        <v>244</v>
      </c>
      <c r="C40" s="46" t="s">
        <v>245</v>
      </c>
      <c r="D40" s="37">
        <v>72</v>
      </c>
      <c r="E40" s="38"/>
      <c r="F40" s="47">
        <v>1045</v>
      </c>
      <c r="G40" s="47">
        <v>90</v>
      </c>
      <c r="H40" s="47">
        <v>1135</v>
      </c>
      <c r="I40" s="49">
        <v>95</v>
      </c>
      <c r="J40" s="48">
        <v>1230</v>
      </c>
      <c r="K40" s="49">
        <v>80</v>
      </c>
      <c r="L40" s="48">
        <v>1310</v>
      </c>
      <c r="M40" s="49"/>
      <c r="N40" s="48">
        <v>1310</v>
      </c>
      <c r="O40" s="49">
        <v>0</v>
      </c>
      <c r="P40" s="48">
        <v>1310</v>
      </c>
      <c r="Q40" s="49">
        <v>0</v>
      </c>
      <c r="R40" s="48">
        <v>1310</v>
      </c>
      <c r="S40" s="49">
        <v>0</v>
      </c>
      <c r="T40" s="48">
        <v>1310</v>
      </c>
      <c r="U40" s="49">
        <v>0</v>
      </c>
      <c r="V40" s="48">
        <v>1310</v>
      </c>
      <c r="W40" s="49">
        <v>0</v>
      </c>
      <c r="X40" s="48">
        <v>1310</v>
      </c>
      <c r="Y40" s="48">
        <v>0</v>
      </c>
      <c r="Z40" s="47">
        <v>1310</v>
      </c>
      <c r="AA40" s="48">
        <v>0</v>
      </c>
      <c r="AB40" s="47">
        <v>1310</v>
      </c>
      <c r="AC40" s="48"/>
      <c r="AD40" s="47"/>
    </row>
    <row r="41" spans="1:30" x14ac:dyDescent="0.2">
      <c r="A41" s="10">
        <v>101</v>
      </c>
      <c r="B41" s="45" t="s">
        <v>246</v>
      </c>
      <c r="C41" s="46" t="s">
        <v>247</v>
      </c>
      <c r="D41" s="37">
        <v>68</v>
      </c>
      <c r="E41" s="38" t="s">
        <v>12</v>
      </c>
      <c r="F41" s="47">
        <v>55</v>
      </c>
      <c r="G41" s="47">
        <v>55</v>
      </c>
      <c r="H41" s="47">
        <v>110</v>
      </c>
      <c r="I41" s="49"/>
      <c r="J41" s="48">
        <v>110</v>
      </c>
      <c r="K41" s="49"/>
      <c r="L41" s="48">
        <v>110</v>
      </c>
      <c r="M41" s="49"/>
      <c r="N41" s="48">
        <v>110</v>
      </c>
      <c r="O41" s="49">
        <v>0</v>
      </c>
      <c r="P41" s="48">
        <v>110</v>
      </c>
      <c r="Q41" s="49">
        <v>0</v>
      </c>
      <c r="R41" s="48">
        <v>110</v>
      </c>
      <c r="S41" s="49">
        <v>0</v>
      </c>
      <c r="T41" s="48">
        <v>110</v>
      </c>
      <c r="U41" s="49">
        <v>0</v>
      </c>
      <c r="V41" s="48">
        <v>110</v>
      </c>
      <c r="W41" s="49">
        <v>0</v>
      </c>
      <c r="X41" s="48">
        <v>110</v>
      </c>
      <c r="Y41" s="48">
        <v>0</v>
      </c>
      <c r="Z41" s="47">
        <v>110</v>
      </c>
      <c r="AA41" s="48">
        <v>0</v>
      </c>
      <c r="AB41" s="47">
        <v>110</v>
      </c>
      <c r="AC41" s="48"/>
      <c r="AD41" s="47"/>
    </row>
    <row r="42" spans="1:30" x14ac:dyDescent="0.2">
      <c r="A42" s="10">
        <v>302</v>
      </c>
      <c r="B42" s="55" t="s">
        <v>384</v>
      </c>
      <c r="C42" s="60" t="s">
        <v>379</v>
      </c>
      <c r="D42" s="37">
        <v>91</v>
      </c>
      <c r="E42" s="38" t="s">
        <v>7</v>
      </c>
      <c r="F42" s="47"/>
      <c r="G42" s="47"/>
      <c r="H42" s="47"/>
      <c r="I42" s="49"/>
      <c r="J42" s="48"/>
      <c r="K42" s="49"/>
      <c r="L42" s="48"/>
      <c r="M42" s="49"/>
      <c r="N42" s="48"/>
      <c r="O42" s="49"/>
      <c r="P42" s="48"/>
      <c r="Q42" s="49">
        <v>35</v>
      </c>
      <c r="R42" s="48">
        <f>SUM(P42:Q42)</f>
        <v>35</v>
      </c>
      <c r="S42" s="49">
        <v>25</v>
      </c>
      <c r="T42" s="48">
        <v>60</v>
      </c>
      <c r="U42" s="49">
        <v>0</v>
      </c>
      <c r="V42" s="48">
        <v>60</v>
      </c>
      <c r="W42" s="49">
        <v>0</v>
      </c>
      <c r="X42" s="48">
        <v>60</v>
      </c>
      <c r="Y42" s="48">
        <v>0</v>
      </c>
      <c r="Z42" s="47">
        <f>SUM(X42:Y42)</f>
        <v>60</v>
      </c>
      <c r="AA42" s="48">
        <v>0</v>
      </c>
      <c r="AB42" s="47">
        <f>SUM(Z42:AA42)</f>
        <v>60</v>
      </c>
      <c r="AC42" s="48">
        <v>0</v>
      </c>
      <c r="AD42" s="47">
        <f t="shared" si="1"/>
        <v>60</v>
      </c>
    </row>
    <row r="43" spans="1:30" x14ac:dyDescent="0.2">
      <c r="A43" s="10">
        <v>102</v>
      </c>
      <c r="B43" s="45" t="s">
        <v>248</v>
      </c>
      <c r="C43" s="46" t="s">
        <v>249</v>
      </c>
      <c r="D43" s="37">
        <v>86</v>
      </c>
      <c r="E43" s="38"/>
      <c r="F43" s="47">
        <v>135</v>
      </c>
      <c r="G43" s="47">
        <v>90</v>
      </c>
      <c r="H43" s="47">
        <v>225</v>
      </c>
      <c r="I43" s="49"/>
      <c r="J43" s="48">
        <v>225</v>
      </c>
      <c r="K43" s="49"/>
      <c r="L43" s="48">
        <v>225</v>
      </c>
      <c r="M43" s="49"/>
      <c r="N43" s="48">
        <v>225</v>
      </c>
      <c r="O43" s="49">
        <v>0</v>
      </c>
      <c r="P43" s="48">
        <v>225</v>
      </c>
      <c r="Q43" s="49">
        <v>0</v>
      </c>
      <c r="R43" s="48">
        <v>225</v>
      </c>
      <c r="S43" s="49">
        <v>0</v>
      </c>
      <c r="T43" s="48">
        <v>225</v>
      </c>
      <c r="U43" s="49">
        <v>0</v>
      </c>
      <c r="V43" s="48">
        <v>225</v>
      </c>
      <c r="W43" s="49">
        <v>0</v>
      </c>
      <c r="X43" s="48">
        <v>225</v>
      </c>
      <c r="Y43" s="48">
        <v>0</v>
      </c>
      <c r="Z43" s="47">
        <v>225</v>
      </c>
      <c r="AA43" s="48">
        <v>0</v>
      </c>
      <c r="AB43" s="47">
        <v>225</v>
      </c>
      <c r="AC43" s="48"/>
      <c r="AD43" s="47"/>
    </row>
    <row r="44" spans="1:30" x14ac:dyDescent="0.2">
      <c r="A44" s="10">
        <v>103</v>
      </c>
      <c r="B44" s="45" t="s">
        <v>250</v>
      </c>
      <c r="C44" s="46" t="s">
        <v>251</v>
      </c>
      <c r="D44" s="37">
        <v>78</v>
      </c>
      <c r="E44" s="38" t="s">
        <v>31</v>
      </c>
      <c r="F44" s="47">
        <v>1060</v>
      </c>
      <c r="G44" s="47">
        <v>100</v>
      </c>
      <c r="H44" s="47">
        <v>1160</v>
      </c>
      <c r="I44" s="49">
        <v>95</v>
      </c>
      <c r="J44" s="48">
        <v>1255</v>
      </c>
      <c r="K44" s="49">
        <v>100</v>
      </c>
      <c r="L44" s="48">
        <v>1355</v>
      </c>
      <c r="M44" s="49"/>
      <c r="N44" s="48">
        <v>1355</v>
      </c>
      <c r="O44" s="49">
        <v>100</v>
      </c>
      <c r="P44" s="48">
        <v>1455</v>
      </c>
      <c r="Q44" s="49">
        <v>100</v>
      </c>
      <c r="R44" s="48">
        <v>1555</v>
      </c>
      <c r="S44" s="49">
        <v>0</v>
      </c>
      <c r="T44" s="48">
        <v>1555</v>
      </c>
      <c r="U44" s="49">
        <v>0</v>
      </c>
      <c r="V44" s="48">
        <v>1555</v>
      </c>
      <c r="W44" s="49">
        <v>0</v>
      </c>
      <c r="X44" s="48">
        <v>1555</v>
      </c>
      <c r="Y44" s="48">
        <v>0</v>
      </c>
      <c r="Z44" s="47">
        <v>1555</v>
      </c>
      <c r="AA44" s="48">
        <v>0</v>
      </c>
      <c r="AB44" s="47">
        <v>1555</v>
      </c>
      <c r="AC44" s="48"/>
      <c r="AD44" s="47"/>
    </row>
    <row r="45" spans="1:30" x14ac:dyDescent="0.2">
      <c r="A45" s="10">
        <v>104</v>
      </c>
      <c r="B45" s="46" t="s">
        <v>252</v>
      </c>
      <c r="C45" s="46" t="s">
        <v>247</v>
      </c>
      <c r="D45" s="37">
        <v>85</v>
      </c>
      <c r="E45" s="38" t="s">
        <v>12</v>
      </c>
      <c r="F45" s="47"/>
      <c r="G45" s="47"/>
      <c r="H45" s="47">
        <v>0</v>
      </c>
      <c r="I45" s="49">
        <v>60</v>
      </c>
      <c r="J45" s="48">
        <v>60</v>
      </c>
      <c r="K45" s="49"/>
      <c r="L45" s="48">
        <v>60</v>
      </c>
      <c r="M45" s="49"/>
      <c r="N45" s="48">
        <v>60</v>
      </c>
      <c r="O45" s="49">
        <v>0</v>
      </c>
      <c r="P45" s="48">
        <v>60</v>
      </c>
      <c r="Q45" s="49">
        <v>0</v>
      </c>
      <c r="R45" s="48">
        <v>60</v>
      </c>
      <c r="S45" s="49">
        <v>0</v>
      </c>
      <c r="T45" s="48">
        <v>60</v>
      </c>
      <c r="U45" s="49">
        <v>0</v>
      </c>
      <c r="V45" s="48">
        <v>60</v>
      </c>
      <c r="W45" s="49">
        <v>0</v>
      </c>
      <c r="X45" s="48">
        <v>60</v>
      </c>
      <c r="Y45" s="48">
        <v>0</v>
      </c>
      <c r="Z45" s="47">
        <v>60</v>
      </c>
      <c r="AA45" s="48">
        <v>0</v>
      </c>
      <c r="AB45" s="47">
        <v>60</v>
      </c>
      <c r="AC45" s="48"/>
      <c r="AD45" s="47"/>
    </row>
    <row r="46" spans="1:30" x14ac:dyDescent="0.2">
      <c r="A46" s="59">
        <v>105</v>
      </c>
      <c r="B46" s="55" t="s">
        <v>254</v>
      </c>
      <c r="C46" s="60" t="s">
        <v>255</v>
      </c>
      <c r="D46" s="38">
        <v>90</v>
      </c>
      <c r="E46" s="38"/>
      <c r="F46" s="48"/>
      <c r="G46" s="48"/>
      <c r="H46" s="48">
        <v>0</v>
      </c>
      <c r="I46" s="61">
        <v>5</v>
      </c>
      <c r="J46" s="48">
        <v>5</v>
      </c>
      <c r="K46" s="61">
        <v>50</v>
      </c>
      <c r="L46" s="48">
        <v>55</v>
      </c>
      <c r="M46" s="61"/>
      <c r="N46" s="48">
        <v>55</v>
      </c>
      <c r="O46" s="49">
        <v>0</v>
      </c>
      <c r="P46" s="48">
        <v>55</v>
      </c>
      <c r="Q46" s="49">
        <v>0</v>
      </c>
      <c r="R46" s="48">
        <v>55</v>
      </c>
      <c r="S46" s="49">
        <v>0</v>
      </c>
      <c r="T46" s="48">
        <v>55</v>
      </c>
      <c r="U46" s="49">
        <v>0</v>
      </c>
      <c r="V46" s="48">
        <v>55</v>
      </c>
      <c r="W46" s="49">
        <v>0</v>
      </c>
      <c r="X46" s="48">
        <v>55</v>
      </c>
      <c r="Y46" s="48">
        <v>0</v>
      </c>
      <c r="Z46" s="47">
        <v>55</v>
      </c>
      <c r="AA46" s="48">
        <v>0</v>
      </c>
      <c r="AB46" s="47">
        <v>55</v>
      </c>
      <c r="AC46" s="48"/>
      <c r="AD46" s="47"/>
    </row>
    <row r="47" spans="1:30" x14ac:dyDescent="0.2">
      <c r="A47" s="10">
        <v>106</v>
      </c>
      <c r="B47" s="45" t="s">
        <v>256</v>
      </c>
      <c r="C47" s="46" t="s">
        <v>227</v>
      </c>
      <c r="D47" s="37">
        <v>52</v>
      </c>
      <c r="E47" s="38"/>
      <c r="F47" s="47">
        <v>1180</v>
      </c>
      <c r="G47" s="47">
        <v>35</v>
      </c>
      <c r="H47" s="47">
        <v>1215</v>
      </c>
      <c r="I47" s="61">
        <v>50</v>
      </c>
      <c r="J47" s="48">
        <v>1265</v>
      </c>
      <c r="K47" s="61">
        <v>40</v>
      </c>
      <c r="L47" s="48">
        <v>1305</v>
      </c>
      <c r="M47" s="61"/>
      <c r="N47" s="48">
        <v>1305</v>
      </c>
      <c r="O47" s="49">
        <v>0</v>
      </c>
      <c r="P47" s="48">
        <v>1305</v>
      </c>
      <c r="Q47" s="49">
        <v>0</v>
      </c>
      <c r="R47" s="48">
        <v>1305</v>
      </c>
      <c r="S47" s="49">
        <v>0</v>
      </c>
      <c r="T47" s="48">
        <v>1305</v>
      </c>
      <c r="U47" s="49">
        <v>0</v>
      </c>
      <c r="V47" s="48">
        <v>1305</v>
      </c>
      <c r="W47" s="49">
        <v>0</v>
      </c>
      <c r="X47" s="48">
        <v>1305</v>
      </c>
      <c r="Y47" s="48">
        <v>0</v>
      </c>
      <c r="Z47" s="47">
        <v>1305</v>
      </c>
      <c r="AA47" s="48">
        <v>0</v>
      </c>
      <c r="AB47" s="47">
        <v>1305</v>
      </c>
      <c r="AC47" s="48"/>
      <c r="AD47" s="47"/>
    </row>
    <row r="48" spans="1:30" x14ac:dyDescent="0.2">
      <c r="A48" s="10">
        <v>285</v>
      </c>
      <c r="B48" s="45" t="s">
        <v>349</v>
      </c>
      <c r="C48" s="46" t="s">
        <v>16</v>
      </c>
      <c r="D48" s="37">
        <v>95</v>
      </c>
      <c r="E48" s="38" t="s">
        <v>12</v>
      </c>
      <c r="F48" s="47"/>
      <c r="G48" s="47"/>
      <c r="H48" s="47"/>
      <c r="I48" s="47"/>
      <c r="J48" s="48"/>
      <c r="K48" s="47"/>
      <c r="L48" s="48"/>
      <c r="M48" s="47"/>
      <c r="N48" s="48">
        <v>0</v>
      </c>
      <c r="O48" s="49">
        <v>75</v>
      </c>
      <c r="P48" s="48">
        <f>SUM(N48:O48)</f>
        <v>75</v>
      </c>
      <c r="Q48" s="49">
        <v>90</v>
      </c>
      <c r="R48" s="48">
        <f>SUM(P48:Q48)</f>
        <v>165</v>
      </c>
      <c r="S48" s="49">
        <v>85</v>
      </c>
      <c r="T48" s="48">
        <v>250</v>
      </c>
      <c r="U48" s="49">
        <v>0</v>
      </c>
      <c r="V48" s="48">
        <v>250</v>
      </c>
      <c r="W48" s="49">
        <v>0</v>
      </c>
      <c r="X48" s="48">
        <v>250</v>
      </c>
      <c r="Y48" s="48">
        <v>0</v>
      </c>
      <c r="Z48" s="47">
        <f>SUM(X48:Y48)</f>
        <v>250</v>
      </c>
      <c r="AA48" s="48">
        <v>0</v>
      </c>
      <c r="AB48" s="47">
        <f>SUM(Z48:AA48)</f>
        <v>250</v>
      </c>
      <c r="AC48" s="48">
        <v>0</v>
      </c>
      <c r="AD48" s="47">
        <f t="shared" si="1"/>
        <v>250</v>
      </c>
    </row>
    <row r="49" spans="1:30" x14ac:dyDescent="0.2">
      <c r="A49" s="10">
        <v>113</v>
      </c>
      <c r="B49" s="45" t="s">
        <v>24</v>
      </c>
      <c r="C49" s="46" t="s">
        <v>25</v>
      </c>
      <c r="D49" s="37">
        <v>72</v>
      </c>
      <c r="E49" s="38"/>
      <c r="F49" s="47">
        <v>80</v>
      </c>
      <c r="G49" s="47">
        <v>90</v>
      </c>
      <c r="H49" s="47">
        <v>170</v>
      </c>
      <c r="I49" s="47">
        <v>70</v>
      </c>
      <c r="J49" s="48">
        <v>240</v>
      </c>
      <c r="K49" s="47">
        <v>80</v>
      </c>
      <c r="L49" s="48">
        <v>320</v>
      </c>
      <c r="M49" s="47">
        <v>95</v>
      </c>
      <c r="N49" s="48">
        <v>415</v>
      </c>
      <c r="O49" s="49">
        <v>0</v>
      </c>
      <c r="P49" s="48">
        <v>415</v>
      </c>
      <c r="Q49" s="49">
        <v>0</v>
      </c>
      <c r="R49" s="48">
        <v>415</v>
      </c>
      <c r="S49" s="49">
        <v>0</v>
      </c>
      <c r="T49" s="48">
        <v>415</v>
      </c>
      <c r="U49" s="49">
        <v>0</v>
      </c>
      <c r="V49" s="48">
        <v>415</v>
      </c>
      <c r="W49" s="49">
        <v>0</v>
      </c>
      <c r="X49" s="48">
        <v>415</v>
      </c>
      <c r="Y49" s="48">
        <v>0</v>
      </c>
      <c r="Z49" s="47">
        <v>415</v>
      </c>
      <c r="AA49" s="48">
        <v>0</v>
      </c>
      <c r="AB49" s="47">
        <v>415</v>
      </c>
      <c r="AC49" s="48"/>
      <c r="AD49" s="47"/>
    </row>
    <row r="50" spans="1:30" x14ac:dyDescent="0.2">
      <c r="A50" s="10">
        <v>303</v>
      </c>
      <c r="B50" s="55" t="s">
        <v>380</v>
      </c>
      <c r="C50" s="60" t="s">
        <v>379</v>
      </c>
      <c r="D50" s="37">
        <v>90</v>
      </c>
      <c r="E50" s="38" t="s">
        <v>7</v>
      </c>
      <c r="F50" s="47"/>
      <c r="G50" s="47"/>
      <c r="H50" s="47"/>
      <c r="I50" s="47"/>
      <c r="J50" s="48"/>
      <c r="K50" s="47"/>
      <c r="L50" s="48"/>
      <c r="M50" s="47"/>
      <c r="N50" s="48"/>
      <c r="O50" s="49"/>
      <c r="P50" s="48"/>
      <c r="Q50" s="49">
        <v>35</v>
      </c>
      <c r="R50" s="48">
        <v>35</v>
      </c>
      <c r="S50" s="49">
        <v>0</v>
      </c>
      <c r="T50" s="48">
        <v>35</v>
      </c>
      <c r="U50" s="49">
        <v>0</v>
      </c>
      <c r="V50" s="48">
        <v>35</v>
      </c>
      <c r="W50" s="49">
        <v>0</v>
      </c>
      <c r="X50" s="48">
        <v>35</v>
      </c>
      <c r="Y50" s="48">
        <v>0</v>
      </c>
      <c r="Z50" s="47">
        <v>35</v>
      </c>
      <c r="AA50" s="48">
        <v>0</v>
      </c>
      <c r="AB50" s="47">
        <v>35</v>
      </c>
      <c r="AC50" s="48"/>
      <c r="AD50" s="47"/>
    </row>
    <row r="51" spans="1:30" x14ac:dyDescent="0.2">
      <c r="A51" s="10">
        <v>114</v>
      </c>
      <c r="B51" s="45" t="s">
        <v>259</v>
      </c>
      <c r="C51" s="46" t="s">
        <v>41</v>
      </c>
      <c r="D51" s="37">
        <v>87</v>
      </c>
      <c r="E51" s="38" t="s">
        <v>12</v>
      </c>
      <c r="F51" s="47">
        <v>0</v>
      </c>
      <c r="G51" s="47">
        <v>40</v>
      </c>
      <c r="H51" s="47">
        <v>40</v>
      </c>
      <c r="I51" s="47">
        <v>60</v>
      </c>
      <c r="J51" s="48">
        <v>100</v>
      </c>
      <c r="K51" s="47"/>
      <c r="L51" s="48">
        <v>100</v>
      </c>
      <c r="M51" s="47"/>
      <c r="N51" s="48">
        <v>100</v>
      </c>
      <c r="O51" s="49">
        <v>0</v>
      </c>
      <c r="P51" s="48">
        <v>100</v>
      </c>
      <c r="Q51" s="49">
        <v>0</v>
      </c>
      <c r="R51" s="48">
        <v>100</v>
      </c>
      <c r="S51" s="49">
        <v>0</v>
      </c>
      <c r="T51" s="48">
        <v>100</v>
      </c>
      <c r="U51" s="49">
        <v>0</v>
      </c>
      <c r="V51" s="48">
        <v>100</v>
      </c>
      <c r="W51" s="49">
        <v>0</v>
      </c>
      <c r="X51" s="48">
        <v>100</v>
      </c>
      <c r="Y51" s="48">
        <v>0</v>
      </c>
      <c r="Z51" s="47">
        <v>100</v>
      </c>
      <c r="AA51" s="48">
        <v>0</v>
      </c>
      <c r="AB51" s="47">
        <v>100</v>
      </c>
      <c r="AC51" s="48"/>
      <c r="AD51" s="47"/>
    </row>
    <row r="52" spans="1:30" x14ac:dyDescent="0.2">
      <c r="A52" s="10">
        <v>115</v>
      </c>
      <c r="B52" s="45" t="s">
        <v>260</v>
      </c>
      <c r="C52" s="46" t="s">
        <v>132</v>
      </c>
      <c r="D52" s="37">
        <v>88</v>
      </c>
      <c r="E52" s="38" t="s">
        <v>31</v>
      </c>
      <c r="F52" s="47">
        <v>215</v>
      </c>
      <c r="G52" s="47">
        <v>65</v>
      </c>
      <c r="H52" s="47">
        <v>280</v>
      </c>
      <c r="I52" s="49">
        <v>85</v>
      </c>
      <c r="J52" s="48">
        <v>365</v>
      </c>
      <c r="K52" s="49">
        <v>75</v>
      </c>
      <c r="L52" s="48">
        <v>440</v>
      </c>
      <c r="M52" s="49"/>
      <c r="N52" s="48">
        <v>440</v>
      </c>
      <c r="O52" s="49">
        <v>0</v>
      </c>
      <c r="P52" s="48">
        <v>440</v>
      </c>
      <c r="Q52" s="49">
        <v>0</v>
      </c>
      <c r="R52" s="48">
        <v>440</v>
      </c>
      <c r="S52" s="49">
        <v>0</v>
      </c>
      <c r="T52" s="48">
        <v>440</v>
      </c>
      <c r="U52" s="49">
        <v>0</v>
      </c>
      <c r="V52" s="48">
        <v>440</v>
      </c>
      <c r="W52" s="49">
        <v>0</v>
      </c>
      <c r="X52" s="48">
        <v>440</v>
      </c>
      <c r="Y52" s="48">
        <v>0</v>
      </c>
      <c r="Z52" s="47">
        <v>440</v>
      </c>
      <c r="AA52" s="48">
        <v>0</v>
      </c>
      <c r="AB52" s="47">
        <v>440</v>
      </c>
      <c r="AC52" s="48"/>
      <c r="AD52" s="47"/>
    </row>
    <row r="53" spans="1:30" x14ac:dyDescent="0.2">
      <c r="A53" s="10">
        <v>117</v>
      </c>
      <c r="B53" s="45" t="s">
        <v>262</v>
      </c>
      <c r="C53" s="46" t="s">
        <v>258</v>
      </c>
      <c r="D53" s="37">
        <v>82</v>
      </c>
      <c r="E53" s="38"/>
      <c r="F53" s="47">
        <v>575</v>
      </c>
      <c r="G53" s="47">
        <v>85</v>
      </c>
      <c r="H53" s="47">
        <v>660</v>
      </c>
      <c r="I53" s="49"/>
      <c r="J53" s="48">
        <v>660</v>
      </c>
      <c r="K53" s="49"/>
      <c r="L53" s="48">
        <v>660</v>
      </c>
      <c r="M53" s="49"/>
      <c r="N53" s="48">
        <v>660</v>
      </c>
      <c r="O53" s="49">
        <v>0</v>
      </c>
      <c r="P53" s="48">
        <v>660</v>
      </c>
      <c r="Q53" s="49">
        <v>0</v>
      </c>
      <c r="R53" s="48">
        <v>660</v>
      </c>
      <c r="S53" s="49">
        <v>0</v>
      </c>
      <c r="T53" s="48">
        <v>660</v>
      </c>
      <c r="U53" s="49">
        <v>0</v>
      </c>
      <c r="V53" s="48">
        <v>660</v>
      </c>
      <c r="W53" s="49">
        <v>0</v>
      </c>
      <c r="X53" s="48">
        <v>660</v>
      </c>
      <c r="Y53" s="48">
        <v>0</v>
      </c>
      <c r="Z53" s="47">
        <v>660</v>
      </c>
      <c r="AA53" s="48">
        <v>0</v>
      </c>
      <c r="AB53" s="47">
        <v>660</v>
      </c>
      <c r="AC53" s="48"/>
      <c r="AD53" s="47"/>
    </row>
    <row r="54" spans="1:30" x14ac:dyDescent="0.2">
      <c r="A54" s="10">
        <v>120</v>
      </c>
      <c r="B54" s="45" t="s">
        <v>263</v>
      </c>
      <c r="C54" s="46" t="s">
        <v>264</v>
      </c>
      <c r="D54" s="37">
        <v>89</v>
      </c>
      <c r="E54" s="38"/>
      <c r="F54" s="47"/>
      <c r="G54" s="47"/>
      <c r="H54" s="47"/>
      <c r="I54" s="49"/>
      <c r="J54" s="48"/>
      <c r="K54" s="49">
        <v>40</v>
      </c>
      <c r="L54" s="48">
        <v>40</v>
      </c>
      <c r="M54" s="49"/>
      <c r="N54" s="48">
        <v>40</v>
      </c>
      <c r="O54" s="49">
        <v>0</v>
      </c>
      <c r="P54" s="48">
        <v>40</v>
      </c>
      <c r="Q54" s="49">
        <v>0</v>
      </c>
      <c r="R54" s="48">
        <v>40</v>
      </c>
      <c r="S54" s="49">
        <v>0</v>
      </c>
      <c r="T54" s="48">
        <v>40</v>
      </c>
      <c r="U54" s="49">
        <v>0</v>
      </c>
      <c r="V54" s="48">
        <v>40</v>
      </c>
      <c r="W54" s="49">
        <v>0</v>
      </c>
      <c r="X54" s="48">
        <v>40</v>
      </c>
      <c r="Y54" s="48">
        <v>0</v>
      </c>
      <c r="Z54" s="47">
        <v>40</v>
      </c>
      <c r="AA54" s="48">
        <v>0</v>
      </c>
      <c r="AB54" s="47">
        <v>40</v>
      </c>
      <c r="AC54" s="48"/>
      <c r="AD54" s="47"/>
    </row>
    <row r="55" spans="1:30" x14ac:dyDescent="0.2">
      <c r="A55" s="10">
        <v>122</v>
      </c>
      <c r="B55" s="45" t="s">
        <v>265</v>
      </c>
      <c r="C55" s="46" t="s">
        <v>266</v>
      </c>
      <c r="D55" s="37">
        <v>85</v>
      </c>
      <c r="E55" s="38"/>
      <c r="F55" s="47">
        <v>240</v>
      </c>
      <c r="G55" s="47">
        <v>90</v>
      </c>
      <c r="H55" s="47">
        <v>330</v>
      </c>
      <c r="I55" s="49"/>
      <c r="J55" s="48">
        <v>330</v>
      </c>
      <c r="K55" s="49">
        <v>100</v>
      </c>
      <c r="L55" s="48">
        <v>430</v>
      </c>
      <c r="M55" s="49"/>
      <c r="N55" s="48">
        <v>430</v>
      </c>
      <c r="O55" s="49">
        <v>0</v>
      </c>
      <c r="P55" s="48">
        <v>430</v>
      </c>
      <c r="Q55" s="49">
        <v>0</v>
      </c>
      <c r="R55" s="48">
        <v>430</v>
      </c>
      <c r="S55" s="49">
        <v>0</v>
      </c>
      <c r="T55" s="48">
        <v>430</v>
      </c>
      <c r="U55" s="49">
        <v>0</v>
      </c>
      <c r="V55" s="48">
        <v>430</v>
      </c>
      <c r="W55" s="49">
        <v>0</v>
      </c>
      <c r="X55" s="48">
        <v>430</v>
      </c>
      <c r="Y55" s="48">
        <v>0</v>
      </c>
      <c r="Z55" s="47">
        <v>430</v>
      </c>
      <c r="AA55" s="48">
        <v>0</v>
      </c>
      <c r="AB55" s="47">
        <v>430</v>
      </c>
      <c r="AC55" s="48"/>
      <c r="AD55" s="47"/>
    </row>
    <row r="56" spans="1:30" x14ac:dyDescent="0.2">
      <c r="A56" s="10">
        <v>125</v>
      </c>
      <c r="B56" s="45" t="s">
        <v>187</v>
      </c>
      <c r="C56" s="46" t="s">
        <v>188</v>
      </c>
      <c r="D56" s="37">
        <v>61</v>
      </c>
      <c r="E56" s="38" t="s">
        <v>139</v>
      </c>
      <c r="F56" s="47"/>
      <c r="G56" s="47"/>
      <c r="H56" s="47">
        <v>0</v>
      </c>
      <c r="I56" s="49">
        <v>65</v>
      </c>
      <c r="J56" s="48">
        <v>65</v>
      </c>
      <c r="K56" s="49"/>
      <c r="L56" s="48">
        <v>65</v>
      </c>
      <c r="M56" s="49">
        <v>60</v>
      </c>
      <c r="N56" s="48">
        <v>125</v>
      </c>
      <c r="O56" s="49">
        <v>0</v>
      </c>
      <c r="P56" s="48">
        <v>125</v>
      </c>
      <c r="Q56" s="49">
        <v>0</v>
      </c>
      <c r="R56" s="48">
        <v>125</v>
      </c>
      <c r="S56" s="49">
        <v>0</v>
      </c>
      <c r="T56" s="48">
        <v>125</v>
      </c>
      <c r="U56" s="49">
        <v>0</v>
      </c>
      <c r="V56" s="48">
        <v>125</v>
      </c>
      <c r="W56" s="49">
        <v>0</v>
      </c>
      <c r="X56" s="48">
        <v>125</v>
      </c>
      <c r="Y56" s="48">
        <v>0</v>
      </c>
      <c r="Z56" s="47">
        <v>125</v>
      </c>
      <c r="AA56" s="48">
        <v>0</v>
      </c>
      <c r="AB56" s="47">
        <v>125</v>
      </c>
      <c r="AC56" s="48"/>
      <c r="AD56" s="47"/>
    </row>
    <row r="57" spans="1:30" x14ac:dyDescent="0.2">
      <c r="A57" s="10">
        <v>131</v>
      </c>
      <c r="B57" s="45" t="s">
        <v>180</v>
      </c>
      <c r="C57" s="46" t="s">
        <v>49</v>
      </c>
      <c r="D57" s="37">
        <v>85</v>
      </c>
      <c r="E57" s="38" t="s">
        <v>44</v>
      </c>
      <c r="F57" s="47">
        <v>145</v>
      </c>
      <c r="G57" s="47">
        <v>90</v>
      </c>
      <c r="H57" s="47">
        <v>235</v>
      </c>
      <c r="I57" s="49">
        <v>80</v>
      </c>
      <c r="J57" s="48">
        <v>315</v>
      </c>
      <c r="K57" s="49"/>
      <c r="L57" s="48">
        <v>315</v>
      </c>
      <c r="M57" s="49">
        <v>85</v>
      </c>
      <c r="N57" s="48">
        <v>400</v>
      </c>
      <c r="O57" s="49">
        <v>0</v>
      </c>
      <c r="P57" s="48">
        <v>400</v>
      </c>
      <c r="Q57" s="49">
        <v>0</v>
      </c>
      <c r="R57" s="48">
        <v>400</v>
      </c>
      <c r="S57" s="49">
        <v>0</v>
      </c>
      <c r="T57" s="48">
        <v>400</v>
      </c>
      <c r="U57" s="49">
        <v>0</v>
      </c>
      <c r="V57" s="48">
        <v>400</v>
      </c>
      <c r="W57" s="49">
        <v>0</v>
      </c>
      <c r="X57" s="48">
        <v>400</v>
      </c>
      <c r="Y57" s="48">
        <v>0</v>
      </c>
      <c r="Z57" s="47">
        <v>400</v>
      </c>
      <c r="AA57" s="48">
        <v>0</v>
      </c>
      <c r="AB57" s="47">
        <v>400</v>
      </c>
      <c r="AC57" s="48"/>
      <c r="AD57" s="47"/>
    </row>
    <row r="58" spans="1:30" x14ac:dyDescent="0.2">
      <c r="A58" s="10">
        <v>135</v>
      </c>
      <c r="B58" s="45" t="s">
        <v>267</v>
      </c>
      <c r="C58" s="46" t="s">
        <v>268</v>
      </c>
      <c r="D58" s="37">
        <v>84</v>
      </c>
      <c r="E58" s="38"/>
      <c r="F58" s="47"/>
      <c r="G58" s="47"/>
      <c r="H58" s="47"/>
      <c r="I58" s="49"/>
      <c r="J58" s="48"/>
      <c r="K58" s="49">
        <v>85</v>
      </c>
      <c r="L58" s="48">
        <v>85</v>
      </c>
      <c r="M58" s="49"/>
      <c r="N58" s="48">
        <v>85</v>
      </c>
      <c r="O58" s="49">
        <v>0</v>
      </c>
      <c r="P58" s="48">
        <v>85</v>
      </c>
      <c r="Q58" s="49">
        <v>0</v>
      </c>
      <c r="R58" s="48">
        <v>85</v>
      </c>
      <c r="S58" s="49">
        <v>0</v>
      </c>
      <c r="T58" s="48">
        <v>85</v>
      </c>
      <c r="U58" s="49">
        <v>0</v>
      </c>
      <c r="V58" s="48">
        <v>85</v>
      </c>
      <c r="W58" s="49">
        <v>0</v>
      </c>
      <c r="X58" s="48">
        <v>85</v>
      </c>
      <c r="Y58" s="48">
        <v>0</v>
      </c>
      <c r="Z58" s="47">
        <v>85</v>
      </c>
      <c r="AA58" s="48">
        <v>0</v>
      </c>
      <c r="AB58" s="47">
        <v>85</v>
      </c>
      <c r="AC58" s="48"/>
      <c r="AD58" s="47"/>
    </row>
    <row r="59" spans="1:30" x14ac:dyDescent="0.2">
      <c r="A59" s="10">
        <v>136</v>
      </c>
      <c r="B59" s="45" t="s">
        <v>144</v>
      </c>
      <c r="C59" s="46" t="s">
        <v>145</v>
      </c>
      <c r="D59" s="37">
        <v>53</v>
      </c>
      <c r="E59" s="38" t="s">
        <v>139</v>
      </c>
      <c r="F59" s="47">
        <v>1700</v>
      </c>
      <c r="G59" s="47">
        <v>60</v>
      </c>
      <c r="H59" s="47">
        <v>1760</v>
      </c>
      <c r="I59" s="49">
        <v>60</v>
      </c>
      <c r="J59" s="48">
        <v>1820</v>
      </c>
      <c r="K59" s="49">
        <v>40</v>
      </c>
      <c r="L59" s="48">
        <v>1860</v>
      </c>
      <c r="M59" s="49">
        <v>55</v>
      </c>
      <c r="N59" s="48">
        <v>1915</v>
      </c>
      <c r="O59" s="49">
        <v>0</v>
      </c>
      <c r="P59" s="48">
        <v>1915</v>
      </c>
      <c r="Q59" s="49">
        <v>0</v>
      </c>
      <c r="R59" s="48">
        <v>1915</v>
      </c>
      <c r="S59" s="49">
        <v>0</v>
      </c>
      <c r="T59" s="48">
        <v>1915</v>
      </c>
      <c r="U59" s="49">
        <v>0</v>
      </c>
      <c r="V59" s="48">
        <v>1915</v>
      </c>
      <c r="W59" s="49">
        <v>0</v>
      </c>
      <c r="X59" s="48">
        <v>1915</v>
      </c>
      <c r="Y59" s="48">
        <v>0</v>
      </c>
      <c r="Z59" s="47">
        <v>1915</v>
      </c>
      <c r="AA59" s="48">
        <v>0</v>
      </c>
      <c r="AB59" s="47">
        <v>1915</v>
      </c>
      <c r="AC59" s="48"/>
      <c r="AD59" s="47"/>
    </row>
    <row r="60" spans="1:30" x14ac:dyDescent="0.2">
      <c r="A60" s="10">
        <v>294</v>
      </c>
      <c r="B60" s="55" t="s">
        <v>366</v>
      </c>
      <c r="C60" s="60" t="s">
        <v>14</v>
      </c>
      <c r="D60" s="37">
        <v>92</v>
      </c>
      <c r="E60" s="38" t="s">
        <v>12</v>
      </c>
      <c r="F60" s="47"/>
      <c r="G60" s="47"/>
      <c r="H60" s="47"/>
      <c r="I60" s="49"/>
      <c r="J60" s="48"/>
      <c r="K60" s="49"/>
      <c r="L60" s="48"/>
      <c r="M60" s="49"/>
      <c r="N60" s="48">
        <v>0</v>
      </c>
      <c r="O60" s="49">
        <v>45</v>
      </c>
      <c r="P60" s="48">
        <v>45</v>
      </c>
      <c r="Q60" s="49">
        <v>0</v>
      </c>
      <c r="R60" s="48">
        <v>45</v>
      </c>
      <c r="S60" s="49">
        <v>0</v>
      </c>
      <c r="T60" s="48">
        <v>45</v>
      </c>
      <c r="U60" s="49">
        <v>0</v>
      </c>
      <c r="V60" s="48">
        <v>45</v>
      </c>
      <c r="W60" s="49">
        <v>0</v>
      </c>
      <c r="X60" s="48">
        <v>45</v>
      </c>
      <c r="Y60" s="48">
        <v>0</v>
      </c>
      <c r="Z60" s="47">
        <v>45</v>
      </c>
      <c r="AA60" s="48">
        <v>0</v>
      </c>
      <c r="AB60" s="47">
        <v>45</v>
      </c>
      <c r="AC60" s="48"/>
      <c r="AD60" s="47"/>
    </row>
    <row r="61" spans="1:30" x14ac:dyDescent="0.2">
      <c r="A61" s="10">
        <v>138</v>
      </c>
      <c r="B61" s="45" t="s">
        <v>270</v>
      </c>
      <c r="C61" s="46" t="s">
        <v>271</v>
      </c>
      <c r="D61" s="37">
        <v>70</v>
      </c>
      <c r="E61" s="38" t="s">
        <v>139</v>
      </c>
      <c r="F61" s="47">
        <v>895</v>
      </c>
      <c r="G61" s="47">
        <v>65</v>
      </c>
      <c r="H61" s="47">
        <v>960</v>
      </c>
      <c r="I61" s="49">
        <v>55</v>
      </c>
      <c r="J61" s="48">
        <v>1015</v>
      </c>
      <c r="K61" s="49"/>
      <c r="L61" s="48">
        <v>1015</v>
      </c>
      <c r="M61" s="49"/>
      <c r="N61" s="48">
        <v>1015</v>
      </c>
      <c r="O61" s="49">
        <v>0</v>
      </c>
      <c r="P61" s="48">
        <v>1015</v>
      </c>
      <c r="Q61" s="49">
        <v>0</v>
      </c>
      <c r="R61" s="48">
        <v>1015</v>
      </c>
      <c r="S61" s="49">
        <v>0</v>
      </c>
      <c r="T61" s="48">
        <v>1015</v>
      </c>
      <c r="U61" s="49">
        <v>0</v>
      </c>
      <c r="V61" s="48">
        <v>1015</v>
      </c>
      <c r="W61" s="49">
        <v>0</v>
      </c>
      <c r="X61" s="48">
        <v>1015</v>
      </c>
      <c r="Y61" s="48">
        <v>0</v>
      </c>
      <c r="Z61" s="47">
        <v>1015</v>
      </c>
      <c r="AA61" s="48">
        <v>0</v>
      </c>
      <c r="AB61" s="47">
        <v>1015</v>
      </c>
      <c r="AC61" s="48"/>
      <c r="AD61" s="47"/>
    </row>
    <row r="62" spans="1:30" x14ac:dyDescent="0.2">
      <c r="A62" s="10">
        <v>292</v>
      </c>
      <c r="B62" s="45" t="s">
        <v>360</v>
      </c>
      <c r="C62" s="46" t="s">
        <v>315</v>
      </c>
      <c r="D62" s="37">
        <v>93</v>
      </c>
      <c r="E62" s="38" t="s">
        <v>44</v>
      </c>
      <c r="F62" s="47"/>
      <c r="G62" s="47"/>
      <c r="H62" s="47"/>
      <c r="I62" s="49"/>
      <c r="J62" s="48"/>
      <c r="K62" s="49"/>
      <c r="L62" s="48"/>
      <c r="M62" s="49"/>
      <c r="N62" s="48">
        <v>0</v>
      </c>
      <c r="O62" s="49">
        <v>70</v>
      </c>
      <c r="P62" s="48">
        <f>SUM(N62:O62)</f>
        <v>70</v>
      </c>
      <c r="Q62" s="49">
        <v>80</v>
      </c>
      <c r="R62" s="48">
        <f>SUM(P62:Q62)</f>
        <v>150</v>
      </c>
      <c r="S62" s="49">
        <v>85</v>
      </c>
      <c r="T62" s="48">
        <v>235</v>
      </c>
      <c r="U62" s="49">
        <v>0</v>
      </c>
      <c r="V62" s="48">
        <v>235</v>
      </c>
      <c r="W62" s="49">
        <v>0</v>
      </c>
      <c r="X62" s="48">
        <v>235</v>
      </c>
      <c r="Y62" s="48">
        <v>0</v>
      </c>
      <c r="Z62" s="47">
        <f>SUM(X62:Y62)</f>
        <v>235</v>
      </c>
      <c r="AA62" s="48">
        <v>0</v>
      </c>
      <c r="AB62" s="47">
        <f>SUM(Z62:AA62)</f>
        <v>235</v>
      </c>
      <c r="AC62" s="48">
        <v>0</v>
      </c>
      <c r="AD62" s="47">
        <f>SUM(AB62:AC62)</f>
        <v>235</v>
      </c>
    </row>
    <row r="63" spans="1:30" x14ac:dyDescent="0.2">
      <c r="A63" s="10">
        <v>143</v>
      </c>
      <c r="B63" s="45" t="s">
        <v>273</v>
      </c>
      <c r="C63" s="46" t="s">
        <v>274</v>
      </c>
      <c r="D63" s="37">
        <v>90</v>
      </c>
      <c r="E63" s="38" t="s">
        <v>12</v>
      </c>
      <c r="F63" s="47"/>
      <c r="G63" s="47"/>
      <c r="H63" s="47">
        <v>0</v>
      </c>
      <c r="I63" s="49">
        <v>75</v>
      </c>
      <c r="J63" s="48">
        <v>75</v>
      </c>
      <c r="K63" s="49">
        <v>45</v>
      </c>
      <c r="L63" s="48">
        <v>120</v>
      </c>
      <c r="M63" s="49"/>
      <c r="N63" s="48">
        <v>120</v>
      </c>
      <c r="O63" s="49">
        <v>0</v>
      </c>
      <c r="P63" s="48">
        <v>120</v>
      </c>
      <c r="Q63" s="49">
        <v>0</v>
      </c>
      <c r="R63" s="48">
        <v>120</v>
      </c>
      <c r="S63" s="49">
        <v>0</v>
      </c>
      <c r="T63" s="48">
        <v>120</v>
      </c>
      <c r="U63" s="49">
        <v>0</v>
      </c>
      <c r="V63" s="48">
        <v>120</v>
      </c>
      <c r="W63" s="49">
        <v>0</v>
      </c>
      <c r="X63" s="48">
        <v>120</v>
      </c>
      <c r="Y63" s="48">
        <v>0</v>
      </c>
      <c r="Z63" s="47">
        <v>120</v>
      </c>
      <c r="AA63" s="48">
        <v>0</v>
      </c>
      <c r="AB63" s="47">
        <v>120</v>
      </c>
      <c r="AC63" s="48"/>
      <c r="AD63" s="47"/>
    </row>
    <row r="64" spans="1:30" x14ac:dyDescent="0.2">
      <c r="A64" s="10">
        <v>144</v>
      </c>
      <c r="B64" s="45" t="s">
        <v>275</v>
      </c>
      <c r="C64" s="46" t="s">
        <v>274</v>
      </c>
      <c r="D64" s="37">
        <v>89</v>
      </c>
      <c r="E64" s="38" t="s">
        <v>12</v>
      </c>
      <c r="F64" s="47">
        <v>145</v>
      </c>
      <c r="G64" s="47">
        <v>80</v>
      </c>
      <c r="H64" s="47">
        <v>225</v>
      </c>
      <c r="I64" s="47">
        <v>100</v>
      </c>
      <c r="J64" s="48">
        <v>325</v>
      </c>
      <c r="K64" s="47">
        <v>100</v>
      </c>
      <c r="L64" s="48">
        <v>425</v>
      </c>
      <c r="M64" s="47"/>
      <c r="N64" s="48">
        <v>425</v>
      </c>
      <c r="O64" s="49">
        <v>0</v>
      </c>
      <c r="P64" s="48">
        <v>425</v>
      </c>
      <c r="Q64" s="49">
        <v>0</v>
      </c>
      <c r="R64" s="48">
        <v>425</v>
      </c>
      <c r="S64" s="49">
        <v>0</v>
      </c>
      <c r="T64" s="48">
        <v>425</v>
      </c>
      <c r="U64" s="49">
        <v>0</v>
      </c>
      <c r="V64" s="48">
        <v>425</v>
      </c>
      <c r="W64" s="49">
        <v>0</v>
      </c>
      <c r="X64" s="48">
        <v>425</v>
      </c>
      <c r="Y64" s="48">
        <v>0</v>
      </c>
      <c r="Z64" s="47">
        <v>425</v>
      </c>
      <c r="AA64" s="48">
        <v>0</v>
      </c>
      <c r="AB64" s="47">
        <v>425</v>
      </c>
      <c r="AC64" s="48"/>
      <c r="AD64" s="47"/>
    </row>
    <row r="65" spans="1:30" x14ac:dyDescent="0.2">
      <c r="A65" s="10">
        <v>146</v>
      </c>
      <c r="B65" s="45" t="s">
        <v>185</v>
      </c>
      <c r="C65" s="46" t="s">
        <v>186</v>
      </c>
      <c r="D65" s="37">
        <v>92</v>
      </c>
      <c r="E65" s="38" t="s">
        <v>12</v>
      </c>
      <c r="F65" s="47"/>
      <c r="G65" s="47"/>
      <c r="H65" s="47"/>
      <c r="I65" s="49"/>
      <c r="J65" s="48"/>
      <c r="K65" s="49"/>
      <c r="L65" s="48">
        <v>0</v>
      </c>
      <c r="M65" s="49">
        <v>45</v>
      </c>
      <c r="N65" s="48">
        <v>45</v>
      </c>
      <c r="O65" s="49">
        <v>85</v>
      </c>
      <c r="P65" s="48">
        <v>130</v>
      </c>
      <c r="Q65" s="49">
        <v>0</v>
      </c>
      <c r="R65" s="48">
        <v>130</v>
      </c>
      <c r="S65" s="49">
        <v>0</v>
      </c>
      <c r="T65" s="48">
        <v>130</v>
      </c>
      <c r="U65" s="49">
        <v>0</v>
      </c>
      <c r="V65" s="48">
        <v>130</v>
      </c>
      <c r="W65" s="49">
        <v>0</v>
      </c>
      <c r="X65" s="48">
        <v>130</v>
      </c>
      <c r="Y65" s="48">
        <v>0</v>
      </c>
      <c r="Z65" s="47">
        <v>130</v>
      </c>
      <c r="AA65" s="48">
        <v>0</v>
      </c>
      <c r="AB65" s="47">
        <v>130</v>
      </c>
      <c r="AC65" s="48"/>
      <c r="AD65" s="47"/>
    </row>
    <row r="66" spans="1:30" x14ac:dyDescent="0.2">
      <c r="A66" s="10">
        <v>147</v>
      </c>
      <c r="B66" s="45" t="s">
        <v>172</v>
      </c>
      <c r="C66" s="46" t="s">
        <v>171</v>
      </c>
      <c r="D66" s="37">
        <v>66</v>
      </c>
      <c r="E66" s="38" t="s">
        <v>44</v>
      </c>
      <c r="F66" s="47">
        <v>65</v>
      </c>
      <c r="G66" s="47">
        <v>75</v>
      </c>
      <c r="H66" s="47">
        <v>140</v>
      </c>
      <c r="I66" s="49">
        <v>70</v>
      </c>
      <c r="J66" s="48">
        <v>210</v>
      </c>
      <c r="K66" s="49"/>
      <c r="L66" s="48">
        <v>210</v>
      </c>
      <c r="M66" s="49">
        <v>70</v>
      </c>
      <c r="N66" s="48">
        <v>280</v>
      </c>
      <c r="O66" s="49">
        <v>0</v>
      </c>
      <c r="P66" s="48">
        <v>280</v>
      </c>
      <c r="Q66" s="49">
        <v>0</v>
      </c>
      <c r="R66" s="48">
        <v>280</v>
      </c>
      <c r="S66" s="49">
        <v>0</v>
      </c>
      <c r="T66" s="48">
        <v>280</v>
      </c>
      <c r="U66" s="49">
        <v>0</v>
      </c>
      <c r="V66" s="48">
        <v>280</v>
      </c>
      <c r="W66" s="49">
        <v>0</v>
      </c>
      <c r="X66" s="48">
        <v>280</v>
      </c>
      <c r="Y66" s="48">
        <v>0</v>
      </c>
      <c r="Z66" s="47">
        <v>280</v>
      </c>
      <c r="AA66" s="48">
        <v>0</v>
      </c>
      <c r="AB66" s="47">
        <v>280</v>
      </c>
      <c r="AC66" s="48"/>
      <c r="AD66" s="47"/>
    </row>
    <row r="67" spans="1:30" x14ac:dyDescent="0.2">
      <c r="A67" s="10">
        <v>148</v>
      </c>
      <c r="B67" s="45" t="s">
        <v>277</v>
      </c>
      <c r="C67" s="46" t="s">
        <v>278</v>
      </c>
      <c r="D67" s="37">
        <v>40</v>
      </c>
      <c r="E67" s="38" t="s">
        <v>12</v>
      </c>
      <c r="F67" s="47">
        <v>2390</v>
      </c>
      <c r="G67" s="47">
        <v>50</v>
      </c>
      <c r="H67" s="47">
        <v>2440</v>
      </c>
      <c r="I67" s="49">
        <v>75</v>
      </c>
      <c r="J67" s="48">
        <v>2515</v>
      </c>
      <c r="K67" s="49"/>
      <c r="L67" s="48">
        <v>2515</v>
      </c>
      <c r="M67" s="49"/>
      <c r="N67" s="48">
        <v>2515</v>
      </c>
      <c r="O67" s="49">
        <v>0</v>
      </c>
      <c r="P67" s="48">
        <v>2515</v>
      </c>
      <c r="Q67" s="49">
        <v>0</v>
      </c>
      <c r="R67" s="48">
        <v>2515</v>
      </c>
      <c r="S67" s="49">
        <v>0</v>
      </c>
      <c r="T67" s="48">
        <v>2515</v>
      </c>
      <c r="U67" s="49">
        <v>0</v>
      </c>
      <c r="V67" s="48">
        <v>2515</v>
      </c>
      <c r="W67" s="49">
        <v>0</v>
      </c>
      <c r="X67" s="48">
        <v>2515</v>
      </c>
      <c r="Y67" s="48">
        <v>0</v>
      </c>
      <c r="Z67" s="47">
        <v>2515</v>
      </c>
      <c r="AA67" s="48">
        <v>0</v>
      </c>
      <c r="AB67" s="47">
        <v>2515</v>
      </c>
      <c r="AC67" s="48"/>
      <c r="AD67" s="47"/>
    </row>
    <row r="68" spans="1:30" x14ac:dyDescent="0.2">
      <c r="A68" s="10">
        <v>149</v>
      </c>
      <c r="B68" s="45" t="s">
        <v>40</v>
      </c>
      <c r="C68" s="46" t="s">
        <v>41</v>
      </c>
      <c r="D68" s="37">
        <v>81</v>
      </c>
      <c r="E68" s="38" t="s">
        <v>31</v>
      </c>
      <c r="F68" s="47">
        <v>435</v>
      </c>
      <c r="G68" s="47">
        <v>80</v>
      </c>
      <c r="H68" s="47">
        <v>515</v>
      </c>
      <c r="I68" s="49">
        <v>70</v>
      </c>
      <c r="J68" s="48">
        <v>585</v>
      </c>
      <c r="K68" s="49">
        <v>75</v>
      </c>
      <c r="L68" s="48">
        <v>660</v>
      </c>
      <c r="M68" s="49">
        <v>75</v>
      </c>
      <c r="N68" s="48">
        <v>735</v>
      </c>
      <c r="O68" s="49">
        <v>0</v>
      </c>
      <c r="P68" s="48">
        <v>735</v>
      </c>
      <c r="Q68" s="49">
        <v>70</v>
      </c>
      <c r="R68" s="48">
        <v>805</v>
      </c>
      <c r="S68" s="49">
        <v>0</v>
      </c>
      <c r="T68" s="48">
        <v>805</v>
      </c>
      <c r="U68" s="49">
        <v>0</v>
      </c>
      <c r="V68" s="48">
        <v>805</v>
      </c>
      <c r="W68" s="49">
        <v>0</v>
      </c>
      <c r="X68" s="48">
        <v>805</v>
      </c>
      <c r="Y68" s="48">
        <v>0</v>
      </c>
      <c r="Z68" s="47">
        <v>805</v>
      </c>
      <c r="AA68" s="48">
        <v>0</v>
      </c>
      <c r="AB68" s="47">
        <v>805</v>
      </c>
      <c r="AC68" s="48"/>
      <c r="AD68" s="47"/>
    </row>
    <row r="69" spans="1:30" x14ac:dyDescent="0.2">
      <c r="A69" s="10">
        <v>151</v>
      </c>
      <c r="B69" s="45" t="s">
        <v>279</v>
      </c>
      <c r="C69" s="60" t="s">
        <v>385</v>
      </c>
      <c r="D69" s="37">
        <v>48</v>
      </c>
      <c r="E69" s="38" t="s">
        <v>12</v>
      </c>
      <c r="F69" s="47">
        <v>2500</v>
      </c>
      <c r="G69" s="47">
        <v>70</v>
      </c>
      <c r="H69" s="47">
        <v>2570</v>
      </c>
      <c r="I69" s="49"/>
      <c r="J69" s="48">
        <v>2570</v>
      </c>
      <c r="K69" s="49">
        <v>70</v>
      </c>
      <c r="L69" s="48">
        <v>2640</v>
      </c>
      <c r="M69" s="49"/>
      <c r="N69" s="48">
        <v>2640</v>
      </c>
      <c r="O69" s="49">
        <v>0</v>
      </c>
      <c r="P69" s="48">
        <v>2640</v>
      </c>
      <c r="Q69" s="49">
        <v>65</v>
      </c>
      <c r="R69" s="48">
        <v>2705</v>
      </c>
      <c r="S69" s="49">
        <v>0</v>
      </c>
      <c r="T69" s="48">
        <v>2705</v>
      </c>
      <c r="U69" s="49">
        <v>0</v>
      </c>
      <c r="V69" s="48">
        <v>2705</v>
      </c>
      <c r="W69" s="49">
        <v>0</v>
      </c>
      <c r="X69" s="48">
        <v>2705</v>
      </c>
      <c r="Y69" s="48">
        <v>0</v>
      </c>
      <c r="Z69" s="47">
        <v>2705</v>
      </c>
      <c r="AA69" s="48">
        <v>0</v>
      </c>
      <c r="AB69" s="47">
        <v>2705</v>
      </c>
      <c r="AC69" s="48"/>
      <c r="AD69" s="47"/>
    </row>
    <row r="70" spans="1:30" x14ac:dyDescent="0.2">
      <c r="A70" s="10">
        <v>152</v>
      </c>
      <c r="B70" s="45" t="s">
        <v>280</v>
      </c>
      <c r="C70" s="46" t="s">
        <v>281</v>
      </c>
      <c r="D70" s="37">
        <v>56</v>
      </c>
      <c r="E70" s="38" t="s">
        <v>139</v>
      </c>
      <c r="F70" s="47">
        <v>2500</v>
      </c>
      <c r="G70" s="47">
        <v>75</v>
      </c>
      <c r="H70" s="47">
        <v>2575</v>
      </c>
      <c r="I70" s="49">
        <v>70</v>
      </c>
      <c r="J70" s="48">
        <v>2645</v>
      </c>
      <c r="K70" s="49">
        <v>70</v>
      </c>
      <c r="L70" s="48">
        <v>2715</v>
      </c>
      <c r="M70" s="49"/>
      <c r="N70" s="48">
        <v>2715</v>
      </c>
      <c r="O70" s="49">
        <v>0</v>
      </c>
      <c r="P70" s="48">
        <v>2715</v>
      </c>
      <c r="Q70" s="49">
        <v>0</v>
      </c>
      <c r="R70" s="48">
        <v>2715</v>
      </c>
      <c r="S70" s="49">
        <v>0</v>
      </c>
      <c r="T70" s="48">
        <v>2715</v>
      </c>
      <c r="U70" s="49">
        <v>0</v>
      </c>
      <c r="V70" s="48">
        <v>2715</v>
      </c>
      <c r="W70" s="49">
        <v>0</v>
      </c>
      <c r="X70" s="48">
        <v>2715</v>
      </c>
      <c r="Y70" s="48">
        <v>0</v>
      </c>
      <c r="Z70" s="47">
        <v>2715</v>
      </c>
      <c r="AA70" s="48">
        <v>0</v>
      </c>
      <c r="AB70" s="47">
        <v>2715</v>
      </c>
      <c r="AC70" s="48"/>
      <c r="AD70" s="47"/>
    </row>
    <row r="71" spans="1:30" x14ac:dyDescent="0.2">
      <c r="A71" s="10">
        <v>157</v>
      </c>
      <c r="B71" s="45" t="s">
        <v>81</v>
      </c>
      <c r="C71" s="46" t="s">
        <v>80</v>
      </c>
      <c r="D71" s="37">
        <v>90</v>
      </c>
      <c r="E71" s="38" t="s">
        <v>12</v>
      </c>
      <c r="F71" s="47"/>
      <c r="G71" s="47"/>
      <c r="H71" s="47"/>
      <c r="I71" s="49"/>
      <c r="J71" s="48"/>
      <c r="K71" s="49">
        <v>20</v>
      </c>
      <c r="L71" s="48">
        <f>SUM(J71:K71)</f>
        <v>20</v>
      </c>
      <c r="M71" s="49">
        <v>70</v>
      </c>
      <c r="N71" s="48">
        <f>SUM(L71:M71)</f>
        <v>90</v>
      </c>
      <c r="O71" s="49">
        <v>0</v>
      </c>
      <c r="P71" s="48">
        <f>SUM(N71:O71)</f>
        <v>90</v>
      </c>
      <c r="Q71" s="49">
        <v>0</v>
      </c>
      <c r="R71" s="48">
        <f>SUM(P71:Q71)</f>
        <v>90</v>
      </c>
      <c r="S71" s="49">
        <v>80</v>
      </c>
      <c r="T71" s="48">
        <v>170</v>
      </c>
      <c r="U71" s="49">
        <v>0</v>
      </c>
      <c r="V71" s="48">
        <v>170</v>
      </c>
      <c r="W71" s="49">
        <v>0</v>
      </c>
      <c r="X71" s="48">
        <v>170</v>
      </c>
      <c r="Y71" s="48">
        <v>0</v>
      </c>
      <c r="Z71" s="47">
        <f>SUM(X71:Y71)</f>
        <v>170</v>
      </c>
      <c r="AA71" s="48">
        <v>0</v>
      </c>
      <c r="AB71" s="47">
        <f>SUM(Z71:AA71)</f>
        <v>170</v>
      </c>
      <c r="AC71" s="48">
        <v>0</v>
      </c>
      <c r="AD71" s="47">
        <f>SUM(AB71:AC71)</f>
        <v>170</v>
      </c>
    </row>
    <row r="72" spans="1:30" x14ac:dyDescent="0.2">
      <c r="A72" s="10">
        <v>162</v>
      </c>
      <c r="B72" s="45" t="s">
        <v>284</v>
      </c>
      <c r="C72" s="46" t="s">
        <v>51</v>
      </c>
      <c r="D72" s="37">
        <v>63</v>
      </c>
      <c r="E72" s="38" t="s">
        <v>44</v>
      </c>
      <c r="F72" s="47">
        <v>1660</v>
      </c>
      <c r="G72" s="47">
        <v>85</v>
      </c>
      <c r="H72" s="47">
        <v>1745</v>
      </c>
      <c r="I72" s="49">
        <v>95</v>
      </c>
      <c r="J72" s="48">
        <v>1840</v>
      </c>
      <c r="K72" s="49">
        <v>85</v>
      </c>
      <c r="L72" s="48">
        <v>1925</v>
      </c>
      <c r="M72" s="49"/>
      <c r="N72" s="48">
        <v>1925</v>
      </c>
      <c r="O72" s="49">
        <v>0</v>
      </c>
      <c r="P72" s="48">
        <v>1925</v>
      </c>
      <c r="Q72" s="49">
        <v>0</v>
      </c>
      <c r="R72" s="48">
        <v>1925</v>
      </c>
      <c r="S72" s="49">
        <v>0</v>
      </c>
      <c r="T72" s="48">
        <v>1925</v>
      </c>
      <c r="U72" s="49">
        <v>0</v>
      </c>
      <c r="V72" s="48">
        <v>1925</v>
      </c>
      <c r="W72" s="49">
        <v>0</v>
      </c>
      <c r="X72" s="48">
        <v>1925</v>
      </c>
      <c r="Y72" s="48">
        <v>0</v>
      </c>
      <c r="Z72" s="47">
        <v>1925</v>
      </c>
      <c r="AA72" s="48">
        <v>0</v>
      </c>
      <c r="AB72" s="47">
        <v>1925</v>
      </c>
      <c r="AC72" s="48"/>
      <c r="AD72" s="47"/>
    </row>
    <row r="73" spans="1:30" x14ac:dyDescent="0.2">
      <c r="A73" s="10">
        <v>295</v>
      </c>
      <c r="B73" s="55" t="s">
        <v>367</v>
      </c>
      <c r="C73" s="60" t="s">
        <v>41</v>
      </c>
      <c r="D73" s="37">
        <v>91</v>
      </c>
      <c r="E73" s="38" t="s">
        <v>31</v>
      </c>
      <c r="F73" s="47"/>
      <c r="G73" s="47"/>
      <c r="H73" s="47"/>
      <c r="I73" s="47"/>
      <c r="J73" s="48"/>
      <c r="K73" s="47"/>
      <c r="L73" s="48"/>
      <c r="M73" s="47"/>
      <c r="N73" s="48">
        <v>0</v>
      </c>
      <c r="O73" s="49">
        <v>70</v>
      </c>
      <c r="P73" s="48">
        <v>70</v>
      </c>
      <c r="Q73" s="49">
        <v>55</v>
      </c>
      <c r="R73" s="48">
        <v>125</v>
      </c>
      <c r="S73" s="49">
        <v>0</v>
      </c>
      <c r="T73" s="48">
        <v>125</v>
      </c>
      <c r="U73" s="49">
        <v>0</v>
      </c>
      <c r="V73" s="48">
        <v>125</v>
      </c>
      <c r="W73" s="49">
        <v>0</v>
      </c>
      <c r="X73" s="48">
        <v>125</v>
      </c>
      <c r="Y73" s="48">
        <v>0</v>
      </c>
      <c r="Z73" s="47">
        <v>125</v>
      </c>
      <c r="AA73" s="48">
        <v>0</v>
      </c>
      <c r="AB73" s="47">
        <v>125</v>
      </c>
      <c r="AC73" s="48"/>
      <c r="AD73" s="47"/>
    </row>
    <row r="74" spans="1:30" x14ac:dyDescent="0.2">
      <c r="A74" s="10">
        <v>170</v>
      </c>
      <c r="B74" s="45" t="s">
        <v>288</v>
      </c>
      <c r="C74" s="46" t="s">
        <v>51</v>
      </c>
      <c r="D74" s="37">
        <v>85</v>
      </c>
      <c r="E74" s="38" t="s">
        <v>44</v>
      </c>
      <c r="F74" s="47">
        <v>0</v>
      </c>
      <c r="G74" s="47">
        <v>70</v>
      </c>
      <c r="H74" s="47">
        <v>70</v>
      </c>
      <c r="I74" s="47">
        <v>65</v>
      </c>
      <c r="J74" s="48">
        <v>135</v>
      </c>
      <c r="K74" s="47"/>
      <c r="L74" s="48">
        <v>135</v>
      </c>
      <c r="M74" s="47"/>
      <c r="N74" s="48">
        <v>135</v>
      </c>
      <c r="O74" s="49">
        <v>0</v>
      </c>
      <c r="P74" s="48">
        <v>135</v>
      </c>
      <c r="Q74" s="49">
        <v>0</v>
      </c>
      <c r="R74" s="48">
        <v>135</v>
      </c>
      <c r="S74" s="49">
        <v>0</v>
      </c>
      <c r="T74" s="48">
        <v>135</v>
      </c>
      <c r="U74" s="49">
        <v>0</v>
      </c>
      <c r="V74" s="48">
        <v>135</v>
      </c>
      <c r="W74" s="49">
        <v>0</v>
      </c>
      <c r="X74" s="48">
        <v>135</v>
      </c>
      <c r="Y74" s="48">
        <v>0</v>
      </c>
      <c r="Z74" s="47">
        <v>135</v>
      </c>
      <c r="AA74" s="48">
        <v>0</v>
      </c>
      <c r="AB74" s="47">
        <v>135</v>
      </c>
      <c r="AC74" s="48"/>
      <c r="AD74" s="47"/>
    </row>
    <row r="75" spans="1:30" x14ac:dyDescent="0.2">
      <c r="A75" s="10">
        <v>181</v>
      </c>
      <c r="B75" s="45" t="s">
        <v>290</v>
      </c>
      <c r="C75" s="46" t="s">
        <v>247</v>
      </c>
      <c r="D75" s="37">
        <v>89</v>
      </c>
      <c r="E75" s="38"/>
      <c r="F75" s="47"/>
      <c r="G75" s="47"/>
      <c r="H75" s="47">
        <v>0</v>
      </c>
      <c r="I75" s="47">
        <v>80</v>
      </c>
      <c r="J75" s="48">
        <v>80</v>
      </c>
      <c r="K75" s="47"/>
      <c r="L75" s="48">
        <v>80</v>
      </c>
      <c r="M75" s="47"/>
      <c r="N75" s="48">
        <v>80</v>
      </c>
      <c r="O75" s="49">
        <v>0</v>
      </c>
      <c r="P75" s="48">
        <v>80</v>
      </c>
      <c r="Q75" s="49">
        <v>0</v>
      </c>
      <c r="R75" s="48">
        <v>80</v>
      </c>
      <c r="S75" s="49">
        <v>0</v>
      </c>
      <c r="T75" s="48">
        <v>80</v>
      </c>
      <c r="U75" s="49">
        <v>0</v>
      </c>
      <c r="V75" s="48">
        <v>80</v>
      </c>
      <c r="W75" s="49">
        <v>0</v>
      </c>
      <c r="X75" s="48">
        <v>80</v>
      </c>
      <c r="Y75" s="48">
        <v>0</v>
      </c>
      <c r="Z75" s="47">
        <v>80</v>
      </c>
      <c r="AA75" s="48">
        <v>0</v>
      </c>
      <c r="AB75" s="47">
        <v>80</v>
      </c>
      <c r="AC75" s="48"/>
      <c r="AD75" s="47"/>
    </row>
    <row r="76" spans="1:30" x14ac:dyDescent="0.2">
      <c r="A76" s="10">
        <v>308</v>
      </c>
      <c r="B76" s="55" t="s">
        <v>391</v>
      </c>
      <c r="C76" s="46" t="s">
        <v>392</v>
      </c>
      <c r="D76" s="37">
        <v>91</v>
      </c>
      <c r="E76" s="38" t="s">
        <v>7</v>
      </c>
      <c r="F76" s="47"/>
      <c r="G76" s="47"/>
      <c r="H76" s="47"/>
      <c r="I76" s="49"/>
      <c r="J76" s="48"/>
      <c r="K76" s="49"/>
      <c r="L76" s="48"/>
      <c r="M76" s="49"/>
      <c r="N76" s="48"/>
      <c r="O76" s="49"/>
      <c r="P76" s="48"/>
      <c r="Q76" s="49"/>
      <c r="R76" s="48">
        <v>0</v>
      </c>
      <c r="S76" s="49">
        <v>75</v>
      </c>
      <c r="T76" s="48">
        <v>75</v>
      </c>
      <c r="U76" s="49">
        <v>0</v>
      </c>
      <c r="V76" s="48">
        <v>75</v>
      </c>
      <c r="W76" s="49">
        <v>0</v>
      </c>
      <c r="X76" s="48">
        <v>75</v>
      </c>
      <c r="Y76" s="48">
        <v>0</v>
      </c>
      <c r="Z76" s="47">
        <f>SUM(X76:Y76)</f>
        <v>75</v>
      </c>
      <c r="AA76" s="48">
        <v>0</v>
      </c>
      <c r="AB76" s="47">
        <f>SUM(Z76:AA76)</f>
        <v>75</v>
      </c>
      <c r="AC76" s="48">
        <v>0</v>
      </c>
      <c r="AD76" s="47">
        <f>SUM(AB76:AC76)</f>
        <v>75</v>
      </c>
    </row>
    <row r="77" spans="1:30" x14ac:dyDescent="0.2">
      <c r="A77" s="10">
        <v>184</v>
      </c>
      <c r="B77" s="45" t="s">
        <v>291</v>
      </c>
      <c r="C77" s="46" t="s">
        <v>51</v>
      </c>
      <c r="D77" s="37">
        <v>77</v>
      </c>
      <c r="E77" s="38" t="s">
        <v>44</v>
      </c>
      <c r="F77" s="47">
        <v>305</v>
      </c>
      <c r="G77" s="47">
        <v>95</v>
      </c>
      <c r="H77" s="47">
        <v>400</v>
      </c>
      <c r="I77" s="49">
        <v>80</v>
      </c>
      <c r="J77" s="48">
        <v>480</v>
      </c>
      <c r="K77" s="49"/>
      <c r="L77" s="48">
        <v>480</v>
      </c>
      <c r="M77" s="49"/>
      <c r="N77" s="48">
        <v>480</v>
      </c>
      <c r="O77" s="49">
        <v>0</v>
      </c>
      <c r="P77" s="48">
        <v>480</v>
      </c>
      <c r="Q77" s="49">
        <v>0</v>
      </c>
      <c r="R77" s="48">
        <v>480</v>
      </c>
      <c r="S77" s="49">
        <v>0</v>
      </c>
      <c r="T77" s="48">
        <v>480</v>
      </c>
      <c r="U77" s="49">
        <v>0</v>
      </c>
      <c r="V77" s="48">
        <v>480</v>
      </c>
      <c r="W77" s="49">
        <v>0</v>
      </c>
      <c r="X77" s="48">
        <v>480</v>
      </c>
      <c r="Y77" s="48">
        <v>0</v>
      </c>
      <c r="Z77" s="47">
        <v>480</v>
      </c>
      <c r="AA77" s="48">
        <v>0</v>
      </c>
      <c r="AB77" s="47">
        <v>480</v>
      </c>
      <c r="AC77" s="48"/>
      <c r="AD77" s="47"/>
    </row>
    <row r="78" spans="1:30" x14ac:dyDescent="0.2">
      <c r="A78" s="10">
        <v>185</v>
      </c>
      <c r="B78" s="45" t="s">
        <v>54</v>
      </c>
      <c r="C78" s="46" t="s">
        <v>55</v>
      </c>
      <c r="D78" s="37">
        <v>52</v>
      </c>
      <c r="E78" s="38" t="s">
        <v>44</v>
      </c>
      <c r="F78" s="47">
        <v>1875</v>
      </c>
      <c r="G78" s="47">
        <v>100</v>
      </c>
      <c r="H78" s="47">
        <f>SUM(F78:G78)</f>
        <v>1975</v>
      </c>
      <c r="I78" s="49">
        <v>100</v>
      </c>
      <c r="J78" s="48">
        <f>SUM(H78:I78)</f>
        <v>2075</v>
      </c>
      <c r="K78" s="49">
        <v>95</v>
      </c>
      <c r="L78" s="48">
        <f>SUM(J78:K78)</f>
        <v>2170</v>
      </c>
      <c r="M78" s="49">
        <v>85</v>
      </c>
      <c r="N78" s="48">
        <f>SUM(L78:M78)</f>
        <v>2255</v>
      </c>
      <c r="O78" s="49">
        <v>85</v>
      </c>
      <c r="P78" s="48">
        <f>SUM(N78:O78)</f>
        <v>2340</v>
      </c>
      <c r="Q78" s="49">
        <v>90</v>
      </c>
      <c r="R78" s="48">
        <f>SUM(P78:Q78)</f>
        <v>2430</v>
      </c>
      <c r="S78" s="49">
        <v>100</v>
      </c>
      <c r="T78" s="48">
        <v>2530</v>
      </c>
      <c r="U78" s="49">
        <v>0</v>
      </c>
      <c r="V78" s="48">
        <v>2530</v>
      </c>
      <c r="W78" s="49">
        <v>0</v>
      </c>
      <c r="X78" s="48">
        <v>2530</v>
      </c>
      <c r="Y78" s="48">
        <v>0</v>
      </c>
      <c r="Z78" s="47">
        <f>SUM(X78:Y78)</f>
        <v>2530</v>
      </c>
      <c r="AA78" s="48">
        <v>0</v>
      </c>
      <c r="AB78" s="47">
        <f>SUM(Z78:AA78)</f>
        <v>2530</v>
      </c>
      <c r="AC78" s="48">
        <v>0</v>
      </c>
      <c r="AD78" s="47">
        <f>SUM(AB78:AC78)</f>
        <v>2530</v>
      </c>
    </row>
    <row r="79" spans="1:30" x14ac:dyDescent="0.2">
      <c r="A79" s="10">
        <v>188</v>
      </c>
      <c r="B79" s="45" t="s">
        <v>293</v>
      </c>
      <c r="C79" s="46" t="s">
        <v>53</v>
      </c>
      <c r="D79" s="37">
        <v>87</v>
      </c>
      <c r="E79" s="38"/>
      <c r="F79" s="47">
        <v>190</v>
      </c>
      <c r="G79" s="47">
        <v>85</v>
      </c>
      <c r="H79" s="47">
        <v>275</v>
      </c>
      <c r="I79" s="49"/>
      <c r="J79" s="48">
        <v>275</v>
      </c>
      <c r="K79" s="49"/>
      <c r="L79" s="48">
        <v>275</v>
      </c>
      <c r="M79" s="49"/>
      <c r="N79" s="48">
        <v>275</v>
      </c>
      <c r="O79" s="49">
        <v>0</v>
      </c>
      <c r="P79" s="48">
        <v>275</v>
      </c>
      <c r="Q79" s="49">
        <v>0</v>
      </c>
      <c r="R79" s="48">
        <v>275</v>
      </c>
      <c r="S79" s="49">
        <v>0</v>
      </c>
      <c r="T79" s="48">
        <v>275</v>
      </c>
      <c r="U79" s="49">
        <v>0</v>
      </c>
      <c r="V79" s="48">
        <v>275</v>
      </c>
      <c r="W79" s="49">
        <v>0</v>
      </c>
      <c r="X79" s="48">
        <v>275</v>
      </c>
      <c r="Y79" s="48">
        <v>0</v>
      </c>
      <c r="Z79" s="47">
        <v>275</v>
      </c>
      <c r="AA79" s="48">
        <v>0</v>
      </c>
      <c r="AB79" s="47">
        <v>275</v>
      </c>
      <c r="AC79" s="48"/>
      <c r="AD79" s="47">
        <f t="shared" si="1"/>
        <v>275</v>
      </c>
    </row>
    <row r="80" spans="1:30" x14ac:dyDescent="0.2">
      <c r="A80" s="10">
        <v>194</v>
      </c>
      <c r="B80" s="45" t="s">
        <v>294</v>
      </c>
      <c r="C80" s="46" t="s">
        <v>295</v>
      </c>
      <c r="D80" s="37">
        <v>57</v>
      </c>
      <c r="E80" s="38"/>
      <c r="F80" s="47"/>
      <c r="G80" s="47"/>
      <c r="H80" s="47">
        <v>0</v>
      </c>
      <c r="I80" s="49">
        <v>35</v>
      </c>
      <c r="J80" s="48">
        <v>35</v>
      </c>
      <c r="K80" s="49"/>
      <c r="L80" s="48">
        <v>35</v>
      </c>
      <c r="M80" s="49"/>
      <c r="N80" s="48">
        <v>35</v>
      </c>
      <c r="O80" s="49">
        <v>0</v>
      </c>
      <c r="P80" s="48">
        <v>35</v>
      </c>
      <c r="Q80" s="49">
        <v>0</v>
      </c>
      <c r="R80" s="48">
        <v>35</v>
      </c>
      <c r="S80" s="49">
        <v>0</v>
      </c>
      <c r="T80" s="48">
        <v>35</v>
      </c>
      <c r="U80" s="49">
        <v>0</v>
      </c>
      <c r="V80" s="48">
        <v>35</v>
      </c>
      <c r="W80" s="49">
        <v>0</v>
      </c>
      <c r="X80" s="48">
        <v>35</v>
      </c>
      <c r="Y80" s="48">
        <v>0</v>
      </c>
      <c r="Z80" s="47">
        <v>35</v>
      </c>
      <c r="AA80" s="48">
        <v>0</v>
      </c>
      <c r="AB80" s="47">
        <v>35</v>
      </c>
      <c r="AC80" s="48"/>
      <c r="AD80" s="47">
        <f t="shared" si="1"/>
        <v>35</v>
      </c>
    </row>
    <row r="81" spans="1:30" x14ac:dyDescent="0.2">
      <c r="A81" s="10">
        <v>196</v>
      </c>
      <c r="B81" s="45" t="s">
        <v>296</v>
      </c>
      <c r="C81" s="46" t="s">
        <v>297</v>
      </c>
      <c r="D81" s="37">
        <v>84</v>
      </c>
      <c r="E81" s="38"/>
      <c r="F81" s="47">
        <v>100</v>
      </c>
      <c r="G81" s="47">
        <v>80</v>
      </c>
      <c r="H81" s="47">
        <v>180</v>
      </c>
      <c r="I81" s="47">
        <v>75</v>
      </c>
      <c r="J81" s="48">
        <v>255</v>
      </c>
      <c r="K81" s="47">
        <v>95</v>
      </c>
      <c r="L81" s="48">
        <v>350</v>
      </c>
      <c r="M81" s="47"/>
      <c r="N81" s="48">
        <v>350</v>
      </c>
      <c r="O81" s="49">
        <v>0</v>
      </c>
      <c r="P81" s="48">
        <v>350</v>
      </c>
      <c r="Q81" s="49">
        <v>0</v>
      </c>
      <c r="R81" s="48">
        <v>350</v>
      </c>
      <c r="S81" s="49">
        <v>0</v>
      </c>
      <c r="T81" s="48">
        <v>350</v>
      </c>
      <c r="U81" s="49">
        <v>0</v>
      </c>
      <c r="V81" s="48">
        <v>350</v>
      </c>
      <c r="W81" s="49">
        <v>0</v>
      </c>
      <c r="X81" s="48">
        <v>350</v>
      </c>
      <c r="Y81" s="48">
        <v>0</v>
      </c>
      <c r="Z81" s="47">
        <v>350</v>
      </c>
      <c r="AA81" s="48">
        <v>0</v>
      </c>
      <c r="AB81" s="47">
        <v>350</v>
      </c>
      <c r="AC81" s="48"/>
      <c r="AD81" s="47">
        <f t="shared" si="1"/>
        <v>350</v>
      </c>
    </row>
    <row r="82" spans="1:30" x14ac:dyDescent="0.2">
      <c r="A82" s="10">
        <v>214</v>
      </c>
      <c r="B82" s="45" t="s">
        <v>302</v>
      </c>
      <c r="C82" s="46" t="s">
        <v>303</v>
      </c>
      <c r="D82" s="37">
        <v>47</v>
      </c>
      <c r="E82" s="38"/>
      <c r="F82" s="47">
        <v>265</v>
      </c>
      <c r="G82" s="47">
        <v>30</v>
      </c>
      <c r="H82" s="47">
        <v>295</v>
      </c>
      <c r="I82" s="49"/>
      <c r="J82" s="48">
        <v>295</v>
      </c>
      <c r="K82" s="49"/>
      <c r="L82" s="48">
        <v>295</v>
      </c>
      <c r="M82" s="49"/>
      <c r="N82" s="48">
        <v>295</v>
      </c>
      <c r="O82" s="49">
        <v>0</v>
      </c>
      <c r="P82" s="48">
        <v>295</v>
      </c>
      <c r="Q82" s="49">
        <v>0</v>
      </c>
      <c r="R82" s="48">
        <v>295</v>
      </c>
      <c r="S82" s="49">
        <v>0</v>
      </c>
      <c r="T82" s="48">
        <v>295</v>
      </c>
      <c r="U82" s="49">
        <v>0</v>
      </c>
      <c r="V82" s="48">
        <v>295</v>
      </c>
      <c r="W82" s="49">
        <v>0</v>
      </c>
      <c r="X82" s="48">
        <v>295</v>
      </c>
      <c r="Y82" s="48">
        <v>0</v>
      </c>
      <c r="Z82" s="47">
        <v>295</v>
      </c>
      <c r="AA82" s="48">
        <v>0</v>
      </c>
      <c r="AB82" s="47">
        <v>295</v>
      </c>
      <c r="AC82" s="48"/>
      <c r="AD82" s="47">
        <f t="shared" si="1"/>
        <v>295</v>
      </c>
    </row>
    <row r="83" spans="1:30" x14ac:dyDescent="0.2">
      <c r="A83" s="10">
        <v>215</v>
      </c>
      <c r="B83" s="45" t="s">
        <v>304</v>
      </c>
      <c r="C83" s="46" t="s">
        <v>305</v>
      </c>
      <c r="D83" s="37">
        <v>75</v>
      </c>
      <c r="E83" s="38"/>
      <c r="F83" s="47">
        <v>700</v>
      </c>
      <c r="G83" s="47">
        <v>80</v>
      </c>
      <c r="H83" s="47">
        <v>780</v>
      </c>
      <c r="I83" s="49">
        <v>90</v>
      </c>
      <c r="J83" s="48">
        <v>870</v>
      </c>
      <c r="K83" s="49">
        <v>90</v>
      </c>
      <c r="L83" s="48">
        <v>960</v>
      </c>
      <c r="M83" s="49"/>
      <c r="N83" s="48">
        <v>960</v>
      </c>
      <c r="O83" s="49">
        <v>0</v>
      </c>
      <c r="P83" s="48">
        <v>960</v>
      </c>
      <c r="Q83" s="49">
        <v>0</v>
      </c>
      <c r="R83" s="48">
        <v>960</v>
      </c>
      <c r="S83" s="49">
        <v>0</v>
      </c>
      <c r="T83" s="48">
        <v>960</v>
      </c>
      <c r="U83" s="49">
        <v>0</v>
      </c>
      <c r="V83" s="48">
        <v>960</v>
      </c>
      <c r="W83" s="49">
        <v>0</v>
      </c>
      <c r="X83" s="48">
        <v>960</v>
      </c>
      <c r="Y83" s="48">
        <v>0</v>
      </c>
      <c r="Z83" s="47">
        <v>960</v>
      </c>
      <c r="AA83" s="48">
        <v>0</v>
      </c>
      <c r="AB83" s="47">
        <v>960</v>
      </c>
      <c r="AC83" s="48"/>
      <c r="AD83" s="47">
        <f t="shared" si="1"/>
        <v>960</v>
      </c>
    </row>
    <row r="84" spans="1:30" x14ac:dyDescent="0.2">
      <c r="A84" s="10">
        <v>216</v>
      </c>
      <c r="B84" s="45" t="s">
        <v>306</v>
      </c>
      <c r="C84" s="46" t="s">
        <v>307</v>
      </c>
      <c r="D84" s="37">
        <v>76</v>
      </c>
      <c r="E84" s="38"/>
      <c r="F84" s="47">
        <v>680</v>
      </c>
      <c r="G84" s="47">
        <v>95</v>
      </c>
      <c r="H84" s="47">
        <v>775</v>
      </c>
      <c r="I84" s="49">
        <v>90</v>
      </c>
      <c r="J84" s="48">
        <v>865</v>
      </c>
      <c r="K84" s="49"/>
      <c r="L84" s="48">
        <v>865</v>
      </c>
      <c r="M84" s="49"/>
      <c r="N84" s="48">
        <v>865</v>
      </c>
      <c r="O84" s="49">
        <v>0</v>
      </c>
      <c r="P84" s="48">
        <v>865</v>
      </c>
      <c r="Q84" s="49">
        <v>0</v>
      </c>
      <c r="R84" s="48">
        <v>865</v>
      </c>
      <c r="S84" s="49">
        <v>0</v>
      </c>
      <c r="T84" s="48">
        <v>865</v>
      </c>
      <c r="U84" s="49">
        <v>0</v>
      </c>
      <c r="V84" s="48">
        <v>865</v>
      </c>
      <c r="W84" s="49">
        <v>0</v>
      </c>
      <c r="X84" s="48">
        <v>865</v>
      </c>
      <c r="Y84" s="48">
        <v>0</v>
      </c>
      <c r="Z84" s="47">
        <v>865</v>
      </c>
      <c r="AA84" s="48">
        <v>0</v>
      </c>
      <c r="AB84" s="47">
        <v>865</v>
      </c>
      <c r="AC84" s="48"/>
      <c r="AD84" s="47">
        <f t="shared" si="1"/>
        <v>865</v>
      </c>
    </row>
    <row r="85" spans="1:30" x14ac:dyDescent="0.2">
      <c r="A85" s="10">
        <v>219</v>
      </c>
      <c r="B85" s="45" t="s">
        <v>195</v>
      </c>
      <c r="C85" s="46" t="s">
        <v>113</v>
      </c>
      <c r="D85" s="37">
        <v>68</v>
      </c>
      <c r="E85" s="38" t="s">
        <v>44</v>
      </c>
      <c r="F85" s="47">
        <v>1225</v>
      </c>
      <c r="G85" s="47">
        <v>85</v>
      </c>
      <c r="H85" s="47">
        <v>1310</v>
      </c>
      <c r="I85" s="49">
        <v>80</v>
      </c>
      <c r="J85" s="48">
        <v>1390</v>
      </c>
      <c r="K85" s="49">
        <v>80</v>
      </c>
      <c r="L85" s="48">
        <v>1470</v>
      </c>
      <c r="M85" s="49">
        <v>85</v>
      </c>
      <c r="N85" s="48">
        <v>1555</v>
      </c>
      <c r="O85" s="49">
        <v>90</v>
      </c>
      <c r="P85" s="48">
        <v>1645</v>
      </c>
      <c r="Q85" s="49">
        <v>0</v>
      </c>
      <c r="R85" s="48">
        <v>1645</v>
      </c>
      <c r="S85" s="49">
        <v>0</v>
      </c>
      <c r="T85" s="48">
        <v>1645</v>
      </c>
      <c r="U85" s="49">
        <v>0</v>
      </c>
      <c r="V85" s="48">
        <v>1645</v>
      </c>
      <c r="W85" s="49">
        <v>0</v>
      </c>
      <c r="X85" s="48">
        <v>1645</v>
      </c>
      <c r="Y85" s="48">
        <v>0</v>
      </c>
      <c r="Z85" s="47">
        <v>1645</v>
      </c>
      <c r="AA85" s="48">
        <v>0</v>
      </c>
      <c r="AB85" s="47">
        <v>1645</v>
      </c>
      <c r="AC85" s="48"/>
      <c r="AD85" s="47">
        <f t="shared" si="1"/>
        <v>1645</v>
      </c>
    </row>
    <row r="86" spans="1:30" x14ac:dyDescent="0.2">
      <c r="A86" s="10">
        <v>220</v>
      </c>
      <c r="B86" s="45" t="s">
        <v>308</v>
      </c>
      <c r="C86" s="46" t="s">
        <v>309</v>
      </c>
      <c r="D86" s="37">
        <v>46</v>
      </c>
      <c r="E86" s="38"/>
      <c r="F86" s="47">
        <v>1285</v>
      </c>
      <c r="G86" s="47">
        <v>30</v>
      </c>
      <c r="H86" s="47">
        <v>1315</v>
      </c>
      <c r="I86" s="49">
        <v>30</v>
      </c>
      <c r="J86" s="48">
        <v>1345</v>
      </c>
      <c r="K86" s="49">
        <v>30</v>
      </c>
      <c r="L86" s="48">
        <v>1375</v>
      </c>
      <c r="M86" s="49"/>
      <c r="N86" s="48">
        <v>1375</v>
      </c>
      <c r="O86" s="49">
        <v>0</v>
      </c>
      <c r="P86" s="48">
        <v>1375</v>
      </c>
      <c r="Q86" s="49">
        <v>0</v>
      </c>
      <c r="R86" s="48">
        <v>1375</v>
      </c>
      <c r="S86" s="49">
        <v>0</v>
      </c>
      <c r="T86" s="48">
        <v>1375</v>
      </c>
      <c r="U86" s="49">
        <v>0</v>
      </c>
      <c r="V86" s="48">
        <v>1375</v>
      </c>
      <c r="W86" s="49">
        <v>0</v>
      </c>
      <c r="X86" s="48">
        <v>1375</v>
      </c>
      <c r="Y86" s="48">
        <v>0</v>
      </c>
      <c r="Z86" s="47">
        <v>1375</v>
      </c>
      <c r="AA86" s="48">
        <v>0</v>
      </c>
      <c r="AB86" s="47">
        <v>1375</v>
      </c>
      <c r="AC86" s="48"/>
      <c r="AD86" s="47">
        <f t="shared" si="1"/>
        <v>1375</v>
      </c>
    </row>
    <row r="87" spans="1:30" x14ac:dyDescent="0.2">
      <c r="A87" s="10">
        <v>223</v>
      </c>
      <c r="B87" s="45" t="s">
        <v>42</v>
      </c>
      <c r="C87" s="46" t="s">
        <v>41</v>
      </c>
      <c r="D87" s="37">
        <v>88</v>
      </c>
      <c r="E87" s="38" t="s">
        <v>31</v>
      </c>
      <c r="F87" s="47">
        <v>0</v>
      </c>
      <c r="G87" s="47">
        <v>45</v>
      </c>
      <c r="H87" s="47">
        <v>45</v>
      </c>
      <c r="I87" s="47">
        <v>65</v>
      </c>
      <c r="J87" s="48">
        <v>110</v>
      </c>
      <c r="K87" s="47">
        <v>70</v>
      </c>
      <c r="L87" s="48">
        <v>180</v>
      </c>
      <c r="M87" s="47">
        <v>75</v>
      </c>
      <c r="N87" s="48">
        <v>255</v>
      </c>
      <c r="O87" s="49">
        <v>80</v>
      </c>
      <c r="P87" s="48">
        <v>335</v>
      </c>
      <c r="Q87" s="49">
        <v>55</v>
      </c>
      <c r="R87" s="48">
        <v>390</v>
      </c>
      <c r="S87" s="49">
        <v>0</v>
      </c>
      <c r="T87" s="48">
        <v>390</v>
      </c>
      <c r="U87" s="49">
        <v>0</v>
      </c>
      <c r="V87" s="48">
        <v>390</v>
      </c>
      <c r="W87" s="49">
        <v>0</v>
      </c>
      <c r="X87" s="48">
        <v>390</v>
      </c>
      <c r="Y87" s="48">
        <v>0</v>
      </c>
      <c r="Z87" s="47">
        <v>390</v>
      </c>
      <c r="AA87" s="48">
        <v>0</v>
      </c>
      <c r="AB87" s="47">
        <v>390</v>
      </c>
      <c r="AC87" s="48"/>
      <c r="AD87" s="47">
        <f t="shared" si="1"/>
        <v>390</v>
      </c>
    </row>
    <row r="88" spans="1:30" x14ac:dyDescent="0.2">
      <c r="A88" s="10">
        <v>224</v>
      </c>
      <c r="B88" s="45" t="s">
        <v>136</v>
      </c>
      <c r="C88" s="46" t="s">
        <v>137</v>
      </c>
      <c r="D88" s="37">
        <v>91</v>
      </c>
      <c r="E88" s="38" t="s">
        <v>7</v>
      </c>
      <c r="F88" s="47"/>
      <c r="G88" s="47"/>
      <c r="H88" s="47"/>
      <c r="I88" s="47"/>
      <c r="J88" s="48"/>
      <c r="K88" s="47">
        <v>70</v>
      </c>
      <c r="L88" s="48">
        <v>70</v>
      </c>
      <c r="M88" s="47">
        <v>60</v>
      </c>
      <c r="N88" s="48">
        <v>130</v>
      </c>
      <c r="O88" s="49">
        <v>65</v>
      </c>
      <c r="P88" s="48">
        <v>195</v>
      </c>
      <c r="Q88" s="49">
        <v>70</v>
      </c>
      <c r="R88" s="48">
        <v>265</v>
      </c>
      <c r="S88" s="49">
        <v>0</v>
      </c>
      <c r="T88" s="48">
        <v>265</v>
      </c>
      <c r="U88" s="49">
        <v>0</v>
      </c>
      <c r="V88" s="48">
        <v>265</v>
      </c>
      <c r="W88" s="49">
        <v>0</v>
      </c>
      <c r="X88" s="48">
        <v>265</v>
      </c>
      <c r="Y88" s="48">
        <v>0</v>
      </c>
      <c r="Z88" s="47">
        <v>265</v>
      </c>
      <c r="AA88" s="48">
        <v>0</v>
      </c>
      <c r="AB88" s="47">
        <v>265</v>
      </c>
      <c r="AC88" s="48"/>
      <c r="AD88" s="47">
        <f t="shared" si="1"/>
        <v>265</v>
      </c>
    </row>
    <row r="89" spans="1:30" x14ac:dyDescent="0.2">
      <c r="A89" s="10">
        <v>225</v>
      </c>
      <c r="B89" s="45" t="s">
        <v>311</v>
      </c>
      <c r="C89" s="46" t="s">
        <v>129</v>
      </c>
      <c r="D89" s="37">
        <v>70</v>
      </c>
      <c r="E89" s="38" t="s">
        <v>44</v>
      </c>
      <c r="F89" s="47">
        <v>705</v>
      </c>
      <c r="G89" s="47"/>
      <c r="H89" s="47">
        <v>705</v>
      </c>
      <c r="I89" s="49">
        <v>50</v>
      </c>
      <c r="J89" s="48">
        <v>755</v>
      </c>
      <c r="K89" s="49"/>
      <c r="L89" s="48">
        <v>755</v>
      </c>
      <c r="M89" s="49"/>
      <c r="N89" s="48">
        <v>755</v>
      </c>
      <c r="O89" s="49">
        <v>0</v>
      </c>
      <c r="P89" s="48">
        <v>755</v>
      </c>
      <c r="Q89" s="49">
        <v>0</v>
      </c>
      <c r="R89" s="48">
        <v>755</v>
      </c>
      <c r="S89" s="49">
        <v>0</v>
      </c>
      <c r="T89" s="48">
        <v>755</v>
      </c>
      <c r="U89" s="49">
        <v>0</v>
      </c>
      <c r="V89" s="48">
        <v>755</v>
      </c>
      <c r="W89" s="49">
        <v>0</v>
      </c>
      <c r="X89" s="48">
        <v>755</v>
      </c>
      <c r="Y89" s="48">
        <v>0</v>
      </c>
      <c r="Z89" s="47">
        <v>755</v>
      </c>
      <c r="AA89" s="48">
        <v>0</v>
      </c>
      <c r="AB89" s="47">
        <v>755</v>
      </c>
      <c r="AC89" s="48"/>
      <c r="AD89" s="47">
        <f t="shared" si="1"/>
        <v>755</v>
      </c>
    </row>
    <row r="90" spans="1:30" x14ac:dyDescent="0.2">
      <c r="A90" s="10">
        <v>227</v>
      </c>
      <c r="B90" s="45" t="s">
        <v>312</v>
      </c>
      <c r="C90" s="46" t="s">
        <v>313</v>
      </c>
      <c r="D90" s="37">
        <v>70</v>
      </c>
      <c r="E90" s="38"/>
      <c r="F90" s="47">
        <v>90</v>
      </c>
      <c r="G90" s="47">
        <v>75</v>
      </c>
      <c r="H90" s="47">
        <v>165</v>
      </c>
      <c r="I90" s="49"/>
      <c r="J90" s="48">
        <v>165</v>
      </c>
      <c r="K90" s="49"/>
      <c r="L90" s="48">
        <v>165</v>
      </c>
      <c r="M90" s="49"/>
      <c r="N90" s="48">
        <v>165</v>
      </c>
      <c r="O90" s="49">
        <v>0</v>
      </c>
      <c r="P90" s="48">
        <v>165</v>
      </c>
      <c r="Q90" s="49">
        <v>0</v>
      </c>
      <c r="R90" s="48">
        <v>165</v>
      </c>
      <c r="S90" s="49">
        <v>0</v>
      </c>
      <c r="T90" s="48">
        <v>165</v>
      </c>
      <c r="U90" s="49">
        <v>0</v>
      </c>
      <c r="V90" s="48">
        <v>165</v>
      </c>
      <c r="W90" s="49">
        <v>0</v>
      </c>
      <c r="X90" s="48">
        <v>165</v>
      </c>
      <c r="Y90" s="48">
        <v>0</v>
      </c>
      <c r="Z90" s="47">
        <v>165</v>
      </c>
      <c r="AA90" s="48">
        <v>0</v>
      </c>
      <c r="AB90" s="47">
        <v>165</v>
      </c>
      <c r="AC90" s="48"/>
      <c r="AD90" s="47">
        <f t="shared" si="1"/>
        <v>165</v>
      </c>
    </row>
    <row r="91" spans="1:30" x14ac:dyDescent="0.2">
      <c r="A91" s="10">
        <v>312</v>
      </c>
      <c r="B91" s="55" t="s">
        <v>399</v>
      </c>
      <c r="C91" s="60" t="s">
        <v>129</v>
      </c>
      <c r="D91" s="37">
        <v>90</v>
      </c>
      <c r="E91" s="38" t="s">
        <v>44</v>
      </c>
      <c r="F91" s="47"/>
      <c r="G91" s="47"/>
      <c r="H91" s="47"/>
      <c r="I91" s="49"/>
      <c r="J91" s="48"/>
      <c r="K91" s="49"/>
      <c r="L91" s="48"/>
      <c r="M91" s="49"/>
      <c r="N91" s="48"/>
      <c r="O91" s="49"/>
      <c r="P91" s="48"/>
      <c r="Q91" s="49"/>
      <c r="R91" s="48"/>
      <c r="S91" s="49"/>
      <c r="T91" s="48">
        <v>0</v>
      </c>
      <c r="U91" s="49">
        <v>0</v>
      </c>
      <c r="V91" s="48">
        <v>0</v>
      </c>
      <c r="W91" s="49">
        <v>0</v>
      </c>
      <c r="X91" s="48">
        <v>0</v>
      </c>
      <c r="Y91" s="48">
        <v>0</v>
      </c>
      <c r="Z91" s="47">
        <f>SUM(X91:Y91)</f>
        <v>0</v>
      </c>
      <c r="AA91" s="48">
        <v>0</v>
      </c>
      <c r="AB91" s="47">
        <f>SUM(Z91:AA91)</f>
        <v>0</v>
      </c>
      <c r="AC91" s="48">
        <v>0</v>
      </c>
      <c r="AD91" s="47">
        <f>SUM(AB91:AC91)</f>
        <v>0</v>
      </c>
    </row>
    <row r="92" spans="1:30" x14ac:dyDescent="0.2">
      <c r="A92" s="10">
        <v>231</v>
      </c>
      <c r="B92" s="45" t="s">
        <v>314</v>
      </c>
      <c r="C92" s="46" t="s">
        <v>315</v>
      </c>
      <c r="D92" s="37">
        <v>50</v>
      </c>
      <c r="E92" s="38" t="s">
        <v>44</v>
      </c>
      <c r="F92" s="47">
        <v>1920</v>
      </c>
      <c r="G92" s="47">
        <v>60</v>
      </c>
      <c r="H92" s="47">
        <v>1980</v>
      </c>
      <c r="I92" s="49">
        <v>45</v>
      </c>
      <c r="J92" s="48">
        <v>2025</v>
      </c>
      <c r="K92" s="49">
        <v>35</v>
      </c>
      <c r="L92" s="48">
        <v>2060</v>
      </c>
      <c r="M92" s="49"/>
      <c r="N92" s="48">
        <v>2060</v>
      </c>
      <c r="O92" s="49">
        <v>0</v>
      </c>
      <c r="P92" s="48">
        <v>2060</v>
      </c>
      <c r="Q92" s="49">
        <v>0</v>
      </c>
      <c r="R92" s="48">
        <v>2060</v>
      </c>
      <c r="S92" s="49">
        <v>0</v>
      </c>
      <c r="T92" s="48">
        <v>2060</v>
      </c>
      <c r="U92" s="49">
        <v>0</v>
      </c>
      <c r="V92" s="48">
        <v>2060</v>
      </c>
      <c r="W92" s="49">
        <v>0</v>
      </c>
      <c r="X92" s="48">
        <v>2060</v>
      </c>
      <c r="Y92" s="48">
        <v>0</v>
      </c>
      <c r="Z92" s="47">
        <v>2060</v>
      </c>
      <c r="AA92" s="48">
        <v>0</v>
      </c>
      <c r="AB92" s="47">
        <v>2060</v>
      </c>
      <c r="AC92" s="48"/>
      <c r="AD92" s="47">
        <f t="shared" si="1"/>
        <v>2060</v>
      </c>
    </row>
    <row r="93" spans="1:30" x14ac:dyDescent="0.2">
      <c r="A93" s="10">
        <v>233</v>
      </c>
      <c r="B93" s="45" t="s">
        <v>141</v>
      </c>
      <c r="C93" s="46" t="s">
        <v>316</v>
      </c>
      <c r="D93" s="37">
        <v>63</v>
      </c>
      <c r="E93" s="38" t="s">
        <v>139</v>
      </c>
      <c r="F93" s="47">
        <v>2155</v>
      </c>
      <c r="G93" s="47">
        <v>90</v>
      </c>
      <c r="H93" s="47">
        <v>2245</v>
      </c>
      <c r="I93" s="49">
        <v>100</v>
      </c>
      <c r="J93" s="48">
        <v>2345</v>
      </c>
      <c r="K93" s="49">
        <v>90</v>
      </c>
      <c r="L93" s="48">
        <v>2435</v>
      </c>
      <c r="M93" s="49">
        <v>80</v>
      </c>
      <c r="N93" s="48">
        <v>2515</v>
      </c>
      <c r="O93" s="49">
        <v>0</v>
      </c>
      <c r="P93" s="48">
        <v>2515</v>
      </c>
      <c r="Q93" s="49">
        <v>0</v>
      </c>
      <c r="R93" s="48">
        <v>2515</v>
      </c>
      <c r="S93" s="49">
        <v>0</v>
      </c>
      <c r="T93" s="48">
        <v>2515</v>
      </c>
      <c r="U93" s="49">
        <v>0</v>
      </c>
      <c r="V93" s="48">
        <v>2515</v>
      </c>
      <c r="W93" s="49">
        <v>0</v>
      </c>
      <c r="X93" s="48">
        <v>2515</v>
      </c>
      <c r="Y93" s="48">
        <v>0</v>
      </c>
      <c r="Z93" s="47">
        <v>2515</v>
      </c>
      <c r="AA93" s="48">
        <v>0</v>
      </c>
      <c r="AB93" s="47">
        <v>2515</v>
      </c>
      <c r="AC93" s="48"/>
      <c r="AD93" s="47">
        <f t="shared" si="1"/>
        <v>2515</v>
      </c>
    </row>
    <row r="94" spans="1:30" x14ac:dyDescent="0.2">
      <c r="A94" s="10">
        <v>234</v>
      </c>
      <c r="B94" s="45" t="s">
        <v>19</v>
      </c>
      <c r="C94" s="46" t="s">
        <v>13</v>
      </c>
      <c r="D94" s="37">
        <v>81</v>
      </c>
      <c r="E94" s="38" t="s">
        <v>12</v>
      </c>
      <c r="F94" s="47">
        <v>195</v>
      </c>
      <c r="G94" s="47">
        <v>90</v>
      </c>
      <c r="H94" s="47">
        <f>SUM(F94:G94)</f>
        <v>285</v>
      </c>
      <c r="I94" s="47">
        <v>90</v>
      </c>
      <c r="J94" s="48">
        <f>SUM(H94:I94)</f>
        <v>375</v>
      </c>
      <c r="K94" s="47">
        <v>90</v>
      </c>
      <c r="L94" s="48">
        <f>SUM(J94:K94)</f>
        <v>465</v>
      </c>
      <c r="M94" s="47">
        <v>95</v>
      </c>
      <c r="N94" s="48">
        <f>SUM(L94:M94)</f>
        <v>560</v>
      </c>
      <c r="O94" s="49">
        <v>100</v>
      </c>
      <c r="P94" s="48">
        <f>SUM(N94:O94)</f>
        <v>660</v>
      </c>
      <c r="Q94" s="49">
        <v>95</v>
      </c>
      <c r="R94" s="48">
        <f>SUM(P94:Q94)</f>
        <v>755</v>
      </c>
      <c r="S94" s="49">
        <v>0</v>
      </c>
      <c r="T94" s="48">
        <v>755</v>
      </c>
      <c r="U94" s="49">
        <v>0</v>
      </c>
      <c r="V94" s="48">
        <v>755</v>
      </c>
      <c r="W94" s="49">
        <v>0</v>
      </c>
      <c r="X94" s="48">
        <v>755</v>
      </c>
      <c r="Y94" s="48">
        <v>0</v>
      </c>
      <c r="Z94" s="47">
        <f>SUM(X94:Y94)</f>
        <v>755</v>
      </c>
      <c r="AA94" s="48">
        <v>0</v>
      </c>
      <c r="AB94" s="47">
        <f>SUM(Z94:AA94)</f>
        <v>755</v>
      </c>
      <c r="AC94" s="48">
        <v>0</v>
      </c>
      <c r="AD94" s="47">
        <f>SUM(AB94:AC94)</f>
        <v>755</v>
      </c>
    </row>
    <row r="95" spans="1:30" x14ac:dyDescent="0.2">
      <c r="A95" s="10">
        <v>238</v>
      </c>
      <c r="B95" s="45" t="s">
        <v>142</v>
      </c>
      <c r="C95" s="46" t="s">
        <v>143</v>
      </c>
      <c r="D95" s="37">
        <v>63</v>
      </c>
      <c r="E95" s="38" t="s">
        <v>139</v>
      </c>
      <c r="F95" s="47">
        <v>1315</v>
      </c>
      <c r="G95" s="47">
        <v>65</v>
      </c>
      <c r="H95" s="47">
        <v>1380</v>
      </c>
      <c r="I95" s="49">
        <v>75</v>
      </c>
      <c r="J95" s="48">
        <v>1455</v>
      </c>
      <c r="K95" s="49">
        <v>70</v>
      </c>
      <c r="L95" s="48">
        <v>1525</v>
      </c>
      <c r="M95" s="49">
        <v>80</v>
      </c>
      <c r="N95" s="48">
        <v>1605</v>
      </c>
      <c r="O95" s="49">
        <v>0</v>
      </c>
      <c r="P95" s="48">
        <v>1605</v>
      </c>
      <c r="Q95" s="49">
        <v>0</v>
      </c>
      <c r="R95" s="48">
        <v>1605</v>
      </c>
      <c r="S95" s="49">
        <v>0</v>
      </c>
      <c r="T95" s="48">
        <v>1605</v>
      </c>
      <c r="U95" s="49">
        <v>0</v>
      </c>
      <c r="V95" s="48">
        <v>1605</v>
      </c>
      <c r="W95" s="49">
        <v>0</v>
      </c>
      <c r="X95" s="48">
        <v>1605</v>
      </c>
      <c r="Y95" s="48">
        <v>0</v>
      </c>
      <c r="Z95" s="47">
        <v>1605</v>
      </c>
      <c r="AA95" s="48">
        <v>0</v>
      </c>
      <c r="AB95" s="47">
        <v>1605</v>
      </c>
      <c r="AC95" s="48"/>
      <c r="AD95" s="47">
        <f t="shared" si="1"/>
        <v>1605</v>
      </c>
    </row>
    <row r="96" spans="1:30" x14ac:dyDescent="0.2">
      <c r="A96" s="10">
        <v>239</v>
      </c>
      <c r="B96" s="45" t="s">
        <v>321</v>
      </c>
      <c r="C96" s="46" t="s">
        <v>25</v>
      </c>
      <c r="D96" s="37">
        <v>86</v>
      </c>
      <c r="E96" s="38" t="s">
        <v>44</v>
      </c>
      <c r="F96" s="47">
        <v>90</v>
      </c>
      <c r="G96" s="47">
        <v>80</v>
      </c>
      <c r="H96" s="47">
        <v>170</v>
      </c>
      <c r="I96" s="47">
        <v>95</v>
      </c>
      <c r="J96" s="48">
        <v>265</v>
      </c>
      <c r="K96" s="47">
        <v>100</v>
      </c>
      <c r="L96" s="48">
        <v>365</v>
      </c>
      <c r="M96" s="47">
        <v>100</v>
      </c>
      <c r="N96" s="48">
        <v>465</v>
      </c>
      <c r="O96" s="49">
        <v>95</v>
      </c>
      <c r="P96" s="48">
        <v>560</v>
      </c>
      <c r="Q96" s="49">
        <v>95</v>
      </c>
      <c r="R96" s="48">
        <v>655</v>
      </c>
      <c r="S96" s="49">
        <v>0</v>
      </c>
      <c r="T96" s="48">
        <v>655</v>
      </c>
      <c r="U96" s="49">
        <v>0</v>
      </c>
      <c r="V96" s="48">
        <v>655</v>
      </c>
      <c r="W96" s="49">
        <v>0</v>
      </c>
      <c r="X96" s="48">
        <v>655</v>
      </c>
      <c r="Y96" s="48">
        <v>0</v>
      </c>
      <c r="Z96" s="47">
        <v>655</v>
      </c>
      <c r="AA96" s="48">
        <v>0</v>
      </c>
      <c r="AB96" s="47">
        <v>655</v>
      </c>
      <c r="AC96" s="48"/>
      <c r="AD96" s="47">
        <f t="shared" ref="AD96:AD114" si="2">SUM(AB96:AC96)</f>
        <v>655</v>
      </c>
    </row>
    <row r="97" spans="1:30" x14ac:dyDescent="0.2">
      <c r="A97" s="10">
        <v>287</v>
      </c>
      <c r="B97" s="45" t="s">
        <v>351</v>
      </c>
      <c r="C97" s="46" t="s">
        <v>352</v>
      </c>
      <c r="D97" s="37">
        <v>93</v>
      </c>
      <c r="E97" s="38" t="s">
        <v>12</v>
      </c>
      <c r="F97" s="47"/>
      <c r="G97" s="47"/>
      <c r="H97" s="47"/>
      <c r="I97" s="47"/>
      <c r="J97" s="48"/>
      <c r="K97" s="47"/>
      <c r="L97" s="48"/>
      <c r="M97" s="47"/>
      <c r="N97" s="48">
        <v>0</v>
      </c>
      <c r="O97" s="49">
        <v>55</v>
      </c>
      <c r="P97" s="48">
        <v>55</v>
      </c>
      <c r="Q97" s="49">
        <v>0</v>
      </c>
      <c r="R97" s="48">
        <v>55</v>
      </c>
      <c r="S97" s="49">
        <v>0</v>
      </c>
      <c r="T97" s="48">
        <v>55</v>
      </c>
      <c r="U97" s="49">
        <v>0</v>
      </c>
      <c r="V97" s="48">
        <v>55</v>
      </c>
      <c r="W97" s="49">
        <v>0</v>
      </c>
      <c r="X97" s="48">
        <v>55</v>
      </c>
      <c r="Y97" s="48">
        <v>0</v>
      </c>
      <c r="Z97" s="47">
        <v>55</v>
      </c>
      <c r="AA97" s="48">
        <v>0</v>
      </c>
      <c r="AB97" s="47">
        <v>55</v>
      </c>
      <c r="AC97" s="48"/>
      <c r="AD97" s="47">
        <f t="shared" si="2"/>
        <v>55</v>
      </c>
    </row>
    <row r="98" spans="1:30" x14ac:dyDescent="0.2">
      <c r="A98" s="10">
        <v>240</v>
      </c>
      <c r="B98" s="45" t="s">
        <v>176</v>
      </c>
      <c r="C98" s="46" t="s">
        <v>84</v>
      </c>
      <c r="D98" s="37">
        <v>90</v>
      </c>
      <c r="E98" s="38" t="s">
        <v>12</v>
      </c>
      <c r="F98" s="47"/>
      <c r="G98" s="62"/>
      <c r="H98" s="47">
        <v>0</v>
      </c>
      <c r="I98" s="47">
        <v>60</v>
      </c>
      <c r="J98" s="48">
        <v>60</v>
      </c>
      <c r="K98" s="47"/>
      <c r="L98" s="48">
        <v>60</v>
      </c>
      <c r="M98" s="47">
        <v>65</v>
      </c>
      <c r="N98" s="48">
        <v>125</v>
      </c>
      <c r="O98" s="49">
        <v>70</v>
      </c>
      <c r="P98" s="48">
        <v>195</v>
      </c>
      <c r="Q98" s="49">
        <v>0</v>
      </c>
      <c r="R98" s="48">
        <v>195</v>
      </c>
      <c r="S98" s="49">
        <v>0</v>
      </c>
      <c r="T98" s="48">
        <v>195</v>
      </c>
      <c r="U98" s="49">
        <v>0</v>
      </c>
      <c r="V98" s="48">
        <v>195</v>
      </c>
      <c r="W98" s="49">
        <v>0</v>
      </c>
      <c r="X98" s="48">
        <v>195</v>
      </c>
      <c r="Y98" s="48">
        <v>0</v>
      </c>
      <c r="Z98" s="47">
        <v>195</v>
      </c>
      <c r="AA98" s="48">
        <v>0</v>
      </c>
      <c r="AB98" s="47">
        <v>195</v>
      </c>
      <c r="AC98" s="48"/>
      <c r="AD98" s="47">
        <f t="shared" si="2"/>
        <v>195</v>
      </c>
    </row>
    <row r="99" spans="1:30" x14ac:dyDescent="0.2">
      <c r="A99" s="10">
        <v>245</v>
      </c>
      <c r="B99" s="45" t="s">
        <v>85</v>
      </c>
      <c r="C99" s="46" t="s">
        <v>86</v>
      </c>
      <c r="D99" s="37">
        <v>93</v>
      </c>
      <c r="E99" s="38" t="s">
        <v>12</v>
      </c>
      <c r="F99" s="47"/>
      <c r="G99" s="47"/>
      <c r="H99" s="47"/>
      <c r="I99" s="49"/>
      <c r="J99" s="48"/>
      <c r="K99" s="49">
        <v>30</v>
      </c>
      <c r="L99" s="48">
        <v>30</v>
      </c>
      <c r="M99" s="49">
        <v>75</v>
      </c>
      <c r="N99" s="48">
        <v>105</v>
      </c>
      <c r="O99" s="49">
        <v>80</v>
      </c>
      <c r="P99" s="48">
        <v>185</v>
      </c>
      <c r="Q99" s="49">
        <v>80</v>
      </c>
      <c r="R99" s="48">
        <v>265</v>
      </c>
      <c r="S99" s="49">
        <v>0</v>
      </c>
      <c r="T99" s="48">
        <v>265</v>
      </c>
      <c r="U99" s="49">
        <v>0</v>
      </c>
      <c r="V99" s="48">
        <v>265</v>
      </c>
      <c r="W99" s="49">
        <v>0</v>
      </c>
      <c r="X99" s="48">
        <v>265</v>
      </c>
      <c r="Y99" s="48">
        <v>0</v>
      </c>
      <c r="Z99" s="47">
        <v>265</v>
      </c>
      <c r="AA99" s="48">
        <v>0</v>
      </c>
      <c r="AB99" s="47">
        <v>265</v>
      </c>
      <c r="AC99" s="48"/>
      <c r="AD99" s="47">
        <f t="shared" si="2"/>
        <v>265</v>
      </c>
    </row>
    <row r="100" spans="1:30" x14ac:dyDescent="0.2">
      <c r="A100" s="10">
        <v>247</v>
      </c>
      <c r="B100" s="45" t="s">
        <v>324</v>
      </c>
      <c r="C100" s="46" t="s">
        <v>231</v>
      </c>
      <c r="D100" s="37">
        <v>83</v>
      </c>
      <c r="E100" s="38" t="s">
        <v>44</v>
      </c>
      <c r="F100" s="47">
        <v>445</v>
      </c>
      <c r="G100" s="47">
        <v>85</v>
      </c>
      <c r="H100" s="47">
        <v>530</v>
      </c>
      <c r="I100" s="49">
        <v>80</v>
      </c>
      <c r="J100" s="48">
        <v>610</v>
      </c>
      <c r="K100" s="49">
        <v>90</v>
      </c>
      <c r="L100" s="48">
        <v>700</v>
      </c>
      <c r="M100" s="49"/>
      <c r="N100" s="48">
        <v>700</v>
      </c>
      <c r="O100" s="49">
        <v>0</v>
      </c>
      <c r="P100" s="48">
        <v>700</v>
      </c>
      <c r="Q100" s="49">
        <v>0</v>
      </c>
      <c r="R100" s="48">
        <v>700</v>
      </c>
      <c r="S100" s="49">
        <v>0</v>
      </c>
      <c r="T100" s="48">
        <v>700</v>
      </c>
      <c r="U100" s="49">
        <v>0</v>
      </c>
      <c r="V100" s="48">
        <v>700</v>
      </c>
      <c r="W100" s="49">
        <v>0</v>
      </c>
      <c r="X100" s="48">
        <v>700</v>
      </c>
      <c r="Y100" s="48">
        <v>0</v>
      </c>
      <c r="Z100" s="47">
        <v>700</v>
      </c>
      <c r="AA100" s="48">
        <v>0</v>
      </c>
      <c r="AB100" s="47">
        <v>700</v>
      </c>
      <c r="AC100" s="48"/>
      <c r="AD100" s="47">
        <f t="shared" si="2"/>
        <v>700</v>
      </c>
    </row>
    <row r="101" spans="1:30" x14ac:dyDescent="0.2">
      <c r="A101" s="10">
        <v>253</v>
      </c>
      <c r="B101" s="45" t="s">
        <v>93</v>
      </c>
      <c r="C101" s="46" t="s">
        <v>61</v>
      </c>
      <c r="D101" s="37">
        <v>48</v>
      </c>
      <c r="E101" s="38" t="s">
        <v>12</v>
      </c>
      <c r="F101" s="47">
        <v>1325</v>
      </c>
      <c r="G101" s="47">
        <v>50</v>
      </c>
      <c r="H101" s="47">
        <v>1375</v>
      </c>
      <c r="I101" s="49">
        <v>40</v>
      </c>
      <c r="J101" s="48">
        <v>1415</v>
      </c>
      <c r="K101" s="49">
        <v>55</v>
      </c>
      <c r="L101" s="48">
        <v>1470</v>
      </c>
      <c r="M101" s="49">
        <v>45</v>
      </c>
      <c r="N101" s="48">
        <v>1515</v>
      </c>
      <c r="O101" s="49">
        <v>0</v>
      </c>
      <c r="P101" s="48">
        <v>1515</v>
      </c>
      <c r="Q101" s="49">
        <v>0</v>
      </c>
      <c r="R101" s="48">
        <v>1515</v>
      </c>
      <c r="S101" s="49">
        <v>0</v>
      </c>
      <c r="T101" s="48">
        <v>1515</v>
      </c>
      <c r="U101" s="49">
        <v>0</v>
      </c>
      <c r="V101" s="48">
        <v>1515</v>
      </c>
      <c r="W101" s="49">
        <v>0</v>
      </c>
      <c r="X101" s="48">
        <v>1515</v>
      </c>
      <c r="Y101" s="48">
        <v>0</v>
      </c>
      <c r="Z101" s="47">
        <v>1515</v>
      </c>
      <c r="AA101" s="48">
        <v>0</v>
      </c>
      <c r="AB101" s="47">
        <v>1515</v>
      </c>
      <c r="AC101" s="48"/>
      <c r="AD101" s="47">
        <f t="shared" si="2"/>
        <v>1515</v>
      </c>
    </row>
    <row r="102" spans="1:30" x14ac:dyDescent="0.2">
      <c r="A102" s="10">
        <v>256</v>
      </c>
      <c r="B102" s="45" t="s">
        <v>119</v>
      </c>
      <c r="C102" s="46" t="s">
        <v>120</v>
      </c>
      <c r="D102" s="37">
        <v>51</v>
      </c>
      <c r="E102" s="38" t="s">
        <v>44</v>
      </c>
      <c r="F102" s="47">
        <v>2260</v>
      </c>
      <c r="G102" s="47">
        <v>70</v>
      </c>
      <c r="H102" s="47">
        <v>2330</v>
      </c>
      <c r="I102" s="47">
        <v>60</v>
      </c>
      <c r="J102" s="48">
        <v>2390</v>
      </c>
      <c r="K102" s="47">
        <v>65</v>
      </c>
      <c r="L102" s="48">
        <v>2455</v>
      </c>
      <c r="M102" s="47">
        <v>65</v>
      </c>
      <c r="N102" s="48">
        <v>2520</v>
      </c>
      <c r="O102" s="49">
        <v>70</v>
      </c>
      <c r="P102" s="48">
        <v>2590</v>
      </c>
      <c r="Q102" s="49">
        <v>0</v>
      </c>
      <c r="R102" s="48">
        <v>2590</v>
      </c>
      <c r="S102" s="49">
        <v>0</v>
      </c>
      <c r="T102" s="48">
        <v>2590</v>
      </c>
      <c r="U102" s="49">
        <v>0</v>
      </c>
      <c r="V102" s="48">
        <v>2590</v>
      </c>
      <c r="W102" s="49">
        <v>0</v>
      </c>
      <c r="X102" s="48">
        <v>2590</v>
      </c>
      <c r="Y102" s="48">
        <v>0</v>
      </c>
      <c r="Z102" s="47">
        <v>2590</v>
      </c>
      <c r="AA102" s="48">
        <v>0</v>
      </c>
      <c r="AB102" s="47">
        <v>2590</v>
      </c>
      <c r="AC102" s="48"/>
      <c r="AD102" s="47">
        <f t="shared" si="2"/>
        <v>2590</v>
      </c>
    </row>
    <row r="103" spans="1:30" x14ac:dyDescent="0.2">
      <c r="A103" s="10">
        <v>257</v>
      </c>
      <c r="B103" s="45" t="s">
        <v>327</v>
      </c>
      <c r="C103" s="46" t="s">
        <v>140</v>
      </c>
      <c r="D103" s="37">
        <v>66</v>
      </c>
      <c r="E103" s="38" t="s">
        <v>139</v>
      </c>
      <c r="F103" s="47">
        <v>1310</v>
      </c>
      <c r="G103" s="47">
        <v>90</v>
      </c>
      <c r="H103" s="47">
        <v>1400</v>
      </c>
      <c r="I103" s="47">
        <v>80</v>
      </c>
      <c r="J103" s="48">
        <v>1480</v>
      </c>
      <c r="K103" s="47">
        <v>85</v>
      </c>
      <c r="L103" s="48">
        <v>1565</v>
      </c>
      <c r="M103" s="47"/>
      <c r="N103" s="48">
        <v>1565</v>
      </c>
      <c r="O103" s="49">
        <v>0</v>
      </c>
      <c r="P103" s="48">
        <v>1565</v>
      </c>
      <c r="Q103" s="49">
        <v>0</v>
      </c>
      <c r="R103" s="48">
        <v>1565</v>
      </c>
      <c r="S103" s="49">
        <v>0</v>
      </c>
      <c r="T103" s="48">
        <v>1565</v>
      </c>
      <c r="U103" s="49">
        <v>0</v>
      </c>
      <c r="V103" s="48">
        <v>1565</v>
      </c>
      <c r="W103" s="49">
        <v>0</v>
      </c>
      <c r="X103" s="48">
        <v>1565</v>
      </c>
      <c r="Y103" s="48">
        <v>0</v>
      </c>
      <c r="Z103" s="47">
        <v>1565</v>
      </c>
      <c r="AA103" s="48">
        <v>0</v>
      </c>
      <c r="AB103" s="47">
        <v>1565</v>
      </c>
      <c r="AC103" s="48"/>
      <c r="AD103" s="47">
        <f t="shared" si="2"/>
        <v>1565</v>
      </c>
    </row>
    <row r="104" spans="1:30" x14ac:dyDescent="0.2">
      <c r="A104" s="10">
        <v>261</v>
      </c>
      <c r="B104" s="45" t="s">
        <v>169</v>
      </c>
      <c r="C104" s="46" t="s">
        <v>170</v>
      </c>
      <c r="D104" s="37">
        <v>86</v>
      </c>
      <c r="E104" s="38" t="s">
        <v>44</v>
      </c>
      <c r="F104" s="47">
        <v>0</v>
      </c>
      <c r="G104" s="47">
        <v>90</v>
      </c>
      <c r="H104" s="47">
        <v>90</v>
      </c>
      <c r="I104" s="47">
        <v>90</v>
      </c>
      <c r="J104" s="48">
        <f>SUM(H104:I104)</f>
        <v>180</v>
      </c>
      <c r="K104" s="47"/>
      <c r="L104" s="48">
        <f>SUM(J104:K104)</f>
        <v>180</v>
      </c>
      <c r="M104" s="47">
        <v>100</v>
      </c>
      <c r="N104" s="48">
        <f>SUM(L104:M104)</f>
        <v>280</v>
      </c>
      <c r="O104" s="49">
        <v>100</v>
      </c>
      <c r="P104" s="48">
        <f>SUM(N104:O104)</f>
        <v>380</v>
      </c>
      <c r="Q104" s="49">
        <v>100</v>
      </c>
      <c r="R104" s="48">
        <f>SUM(P104:Q104)</f>
        <v>480</v>
      </c>
      <c r="S104" s="49">
        <v>100</v>
      </c>
      <c r="T104" s="48">
        <v>580</v>
      </c>
      <c r="U104" s="49">
        <v>0</v>
      </c>
      <c r="V104" s="48">
        <v>580</v>
      </c>
      <c r="W104" s="49">
        <v>0</v>
      </c>
      <c r="X104" s="48">
        <v>580</v>
      </c>
      <c r="Y104" s="48">
        <v>0</v>
      </c>
      <c r="Z104" s="47">
        <f>SUM(X104:Y104)</f>
        <v>580</v>
      </c>
      <c r="AA104" s="48">
        <v>0</v>
      </c>
      <c r="AB104" s="47">
        <f>SUM(Z104:AA104)</f>
        <v>580</v>
      </c>
      <c r="AC104" s="48">
        <v>0</v>
      </c>
      <c r="AD104" s="47">
        <f>SUM(AB104:AC104)</f>
        <v>580</v>
      </c>
    </row>
    <row r="105" spans="1:30" x14ac:dyDescent="0.2">
      <c r="A105" s="10">
        <v>289</v>
      </c>
      <c r="B105" s="45" t="s">
        <v>355</v>
      </c>
      <c r="C105" s="46" t="s">
        <v>356</v>
      </c>
      <c r="D105" s="37">
        <v>78</v>
      </c>
      <c r="E105" s="38" t="s">
        <v>31</v>
      </c>
      <c r="F105" s="47"/>
      <c r="G105" s="47"/>
      <c r="H105" s="47"/>
      <c r="I105" s="47"/>
      <c r="J105" s="48"/>
      <c r="K105" s="47"/>
      <c r="L105" s="48"/>
      <c r="M105" s="47"/>
      <c r="N105" s="48">
        <v>0</v>
      </c>
      <c r="O105" s="49">
        <v>25</v>
      </c>
      <c r="P105" s="48">
        <v>25</v>
      </c>
      <c r="Q105" s="49">
        <v>0</v>
      </c>
      <c r="R105" s="48">
        <v>25</v>
      </c>
      <c r="S105" s="49">
        <v>0</v>
      </c>
      <c r="T105" s="48">
        <v>25</v>
      </c>
      <c r="U105" s="49">
        <v>0</v>
      </c>
      <c r="V105" s="48">
        <v>25</v>
      </c>
      <c r="W105" s="49">
        <v>0</v>
      </c>
      <c r="X105" s="48">
        <v>25</v>
      </c>
      <c r="Y105" s="48">
        <v>0</v>
      </c>
      <c r="Z105" s="47">
        <v>25</v>
      </c>
      <c r="AA105" s="48">
        <v>0</v>
      </c>
      <c r="AB105" s="47">
        <v>25</v>
      </c>
      <c r="AC105" s="48"/>
      <c r="AD105" s="47">
        <f t="shared" si="2"/>
        <v>25</v>
      </c>
    </row>
    <row r="106" spans="1:30" x14ac:dyDescent="0.2">
      <c r="A106" s="10">
        <v>262</v>
      </c>
      <c r="B106" s="45" t="s">
        <v>328</v>
      </c>
      <c r="C106" s="46" t="s">
        <v>234</v>
      </c>
      <c r="D106" s="37">
        <v>86</v>
      </c>
      <c r="E106" s="38"/>
      <c r="F106" s="47">
        <v>205</v>
      </c>
      <c r="G106" s="47">
        <v>75</v>
      </c>
      <c r="H106" s="47">
        <v>280</v>
      </c>
      <c r="I106" s="47">
        <v>75</v>
      </c>
      <c r="J106" s="48">
        <v>355</v>
      </c>
      <c r="K106" s="47">
        <v>80</v>
      </c>
      <c r="L106" s="48">
        <v>435</v>
      </c>
      <c r="M106" s="47"/>
      <c r="N106" s="48">
        <v>435</v>
      </c>
      <c r="O106" s="49">
        <v>0</v>
      </c>
      <c r="P106" s="48">
        <v>435</v>
      </c>
      <c r="Q106" s="49">
        <v>0</v>
      </c>
      <c r="R106" s="48">
        <v>435</v>
      </c>
      <c r="S106" s="49">
        <v>0</v>
      </c>
      <c r="T106" s="48">
        <v>435</v>
      </c>
      <c r="U106" s="49">
        <v>0</v>
      </c>
      <c r="V106" s="48">
        <v>435</v>
      </c>
      <c r="W106" s="49">
        <v>0</v>
      </c>
      <c r="X106" s="48">
        <v>435</v>
      </c>
      <c r="Y106" s="48">
        <v>0</v>
      </c>
      <c r="Z106" s="47">
        <v>435</v>
      </c>
      <c r="AA106" s="48">
        <v>0</v>
      </c>
      <c r="AB106" s="47">
        <v>435</v>
      </c>
      <c r="AC106" s="48"/>
      <c r="AD106" s="47">
        <f t="shared" si="2"/>
        <v>435</v>
      </c>
    </row>
    <row r="107" spans="1:30" x14ac:dyDescent="0.2">
      <c r="A107" s="10">
        <v>263</v>
      </c>
      <c r="B107" s="45" t="s">
        <v>159</v>
      </c>
      <c r="C107" s="46" t="s">
        <v>160</v>
      </c>
      <c r="D107" s="37">
        <v>90</v>
      </c>
      <c r="E107" s="38" t="s">
        <v>7</v>
      </c>
      <c r="F107" s="47"/>
      <c r="G107" s="47"/>
      <c r="H107" s="47"/>
      <c r="I107" s="47"/>
      <c r="J107" s="48"/>
      <c r="K107" s="47">
        <v>60</v>
      </c>
      <c r="L107" s="48">
        <v>60</v>
      </c>
      <c r="M107" s="47">
        <v>65</v>
      </c>
      <c r="N107" s="48">
        <v>125</v>
      </c>
      <c r="O107" s="49">
        <v>0</v>
      </c>
      <c r="P107" s="48">
        <v>125</v>
      </c>
      <c r="Q107" s="49">
        <v>0</v>
      </c>
      <c r="R107" s="48">
        <v>125</v>
      </c>
      <c r="S107" s="49">
        <v>0</v>
      </c>
      <c r="T107" s="48">
        <v>125</v>
      </c>
      <c r="U107" s="49">
        <v>0</v>
      </c>
      <c r="V107" s="48">
        <v>125</v>
      </c>
      <c r="W107" s="49">
        <v>0</v>
      </c>
      <c r="X107" s="48">
        <v>125</v>
      </c>
      <c r="Y107" s="48">
        <v>0</v>
      </c>
      <c r="Z107" s="47">
        <v>125</v>
      </c>
      <c r="AA107" s="48">
        <v>0</v>
      </c>
      <c r="AB107" s="47">
        <v>125</v>
      </c>
      <c r="AC107" s="48"/>
      <c r="AD107" s="47">
        <f t="shared" si="2"/>
        <v>125</v>
      </c>
    </row>
    <row r="108" spans="1:30" x14ac:dyDescent="0.2">
      <c r="A108" s="10">
        <v>266</v>
      </c>
      <c r="B108" s="45" t="s">
        <v>38</v>
      </c>
      <c r="C108" s="46" t="s">
        <v>161</v>
      </c>
      <c r="D108" s="37">
        <v>52</v>
      </c>
      <c r="E108" s="38" t="s">
        <v>31</v>
      </c>
      <c r="F108" s="47">
        <v>1335</v>
      </c>
      <c r="G108" s="47">
        <v>80</v>
      </c>
      <c r="H108" s="47">
        <v>1415</v>
      </c>
      <c r="I108" s="49">
        <v>70</v>
      </c>
      <c r="J108" s="48">
        <v>1485</v>
      </c>
      <c r="K108" s="49">
        <v>70</v>
      </c>
      <c r="L108" s="48">
        <v>1555</v>
      </c>
      <c r="M108" s="49">
        <v>75</v>
      </c>
      <c r="N108" s="48">
        <v>1630</v>
      </c>
      <c r="O108" s="49">
        <v>60</v>
      </c>
      <c r="P108" s="48">
        <v>1690</v>
      </c>
      <c r="Q108" s="49">
        <v>0</v>
      </c>
      <c r="R108" s="48">
        <v>1690</v>
      </c>
      <c r="S108" s="49">
        <v>0</v>
      </c>
      <c r="T108" s="48">
        <v>2690</v>
      </c>
      <c r="U108" s="49">
        <v>0</v>
      </c>
      <c r="V108" s="48">
        <v>2690</v>
      </c>
      <c r="W108" s="49">
        <v>0</v>
      </c>
      <c r="X108" s="48">
        <v>2690</v>
      </c>
      <c r="Y108" s="48">
        <v>0</v>
      </c>
      <c r="Z108" s="47">
        <v>2690</v>
      </c>
      <c r="AA108" s="48">
        <v>0</v>
      </c>
      <c r="AB108" s="47">
        <v>2690</v>
      </c>
      <c r="AC108" s="48"/>
      <c r="AD108" s="47">
        <f t="shared" si="2"/>
        <v>2690</v>
      </c>
    </row>
    <row r="109" spans="1:30" x14ac:dyDescent="0.2">
      <c r="A109" s="10">
        <v>281</v>
      </c>
      <c r="B109" s="45" t="s">
        <v>343</v>
      </c>
      <c r="C109" s="46" t="s">
        <v>344</v>
      </c>
      <c r="D109" s="37">
        <v>56</v>
      </c>
      <c r="E109" s="38" t="s">
        <v>44</v>
      </c>
      <c r="F109" s="47">
        <v>60</v>
      </c>
      <c r="G109" s="47"/>
      <c r="H109" s="47">
        <v>60</v>
      </c>
      <c r="I109" s="49"/>
      <c r="J109" s="48">
        <v>60</v>
      </c>
      <c r="K109" s="49">
        <v>80</v>
      </c>
      <c r="L109" s="48">
        <v>140</v>
      </c>
      <c r="M109" s="49">
        <v>85</v>
      </c>
      <c r="N109" s="48">
        <v>225</v>
      </c>
      <c r="O109" s="49">
        <v>60</v>
      </c>
      <c r="P109" s="48">
        <v>285</v>
      </c>
      <c r="Q109" s="49">
        <v>70</v>
      </c>
      <c r="R109" s="48">
        <v>355</v>
      </c>
      <c r="S109" s="49">
        <v>0</v>
      </c>
      <c r="T109" s="48">
        <v>355</v>
      </c>
      <c r="U109" s="49">
        <v>0</v>
      </c>
      <c r="V109" s="48">
        <v>355</v>
      </c>
      <c r="W109" s="49">
        <v>0</v>
      </c>
      <c r="X109" s="48">
        <v>355</v>
      </c>
      <c r="Y109" s="48">
        <v>0</v>
      </c>
      <c r="Z109" s="47">
        <v>355</v>
      </c>
      <c r="AA109" s="48">
        <v>0</v>
      </c>
      <c r="AB109" s="47">
        <v>355</v>
      </c>
      <c r="AC109" s="48"/>
      <c r="AD109" s="47">
        <f t="shared" si="2"/>
        <v>355</v>
      </c>
    </row>
    <row r="110" spans="1:30" x14ac:dyDescent="0.2">
      <c r="A110" s="10">
        <v>271</v>
      </c>
      <c r="B110" s="45" t="s">
        <v>122</v>
      </c>
      <c r="C110" s="60" t="s">
        <v>431</v>
      </c>
      <c r="D110" s="37">
        <v>77</v>
      </c>
      <c r="E110" s="38" t="s">
        <v>44</v>
      </c>
      <c r="F110" s="47"/>
      <c r="G110" s="47"/>
      <c r="H110" s="47"/>
      <c r="I110" s="49"/>
      <c r="J110" s="48"/>
      <c r="K110" s="49">
        <v>25</v>
      </c>
      <c r="L110" s="48">
        <v>25</v>
      </c>
      <c r="M110" s="49">
        <v>30</v>
      </c>
      <c r="N110" s="48">
        <v>55</v>
      </c>
      <c r="O110" s="49">
        <v>50</v>
      </c>
      <c r="P110" s="48">
        <v>105</v>
      </c>
      <c r="Q110" s="49">
        <v>0</v>
      </c>
      <c r="R110" s="48">
        <v>105</v>
      </c>
      <c r="S110" s="49">
        <v>0</v>
      </c>
      <c r="T110" s="48">
        <v>105</v>
      </c>
      <c r="U110" s="49">
        <v>0</v>
      </c>
      <c r="V110" s="48">
        <v>105</v>
      </c>
      <c r="W110" s="49">
        <v>0</v>
      </c>
      <c r="X110" s="48">
        <v>105</v>
      </c>
      <c r="Y110" s="48">
        <v>0</v>
      </c>
      <c r="Z110" s="47">
        <v>105</v>
      </c>
      <c r="AA110" s="48">
        <v>0</v>
      </c>
      <c r="AB110" s="47">
        <v>105</v>
      </c>
      <c r="AC110" s="48"/>
      <c r="AD110" s="47">
        <f t="shared" si="2"/>
        <v>105</v>
      </c>
    </row>
    <row r="111" spans="1:30" x14ac:dyDescent="0.2">
      <c r="A111" s="10">
        <v>309</v>
      </c>
      <c r="B111" s="55" t="s">
        <v>393</v>
      </c>
      <c r="C111" s="46" t="s">
        <v>215</v>
      </c>
      <c r="D111" s="37">
        <v>90</v>
      </c>
      <c r="E111" s="38" t="s">
        <v>7</v>
      </c>
      <c r="F111" s="47"/>
      <c r="G111" s="47"/>
      <c r="H111" s="47"/>
      <c r="I111" s="49"/>
      <c r="J111" s="48"/>
      <c r="K111" s="49"/>
      <c r="L111" s="48"/>
      <c r="M111" s="49"/>
      <c r="N111" s="48"/>
      <c r="O111" s="49"/>
      <c r="P111" s="48"/>
      <c r="Q111" s="49"/>
      <c r="R111" s="48">
        <v>0</v>
      </c>
      <c r="S111" s="49">
        <v>0</v>
      </c>
      <c r="T111" s="48">
        <v>0</v>
      </c>
      <c r="U111" s="49">
        <v>0</v>
      </c>
      <c r="V111" s="48">
        <v>0</v>
      </c>
      <c r="W111" s="49">
        <v>0</v>
      </c>
      <c r="X111" s="48">
        <v>0</v>
      </c>
      <c r="Y111" s="48">
        <v>0</v>
      </c>
      <c r="Z111" s="47">
        <f>SUM(X111:Y111)</f>
        <v>0</v>
      </c>
      <c r="AA111" s="48">
        <v>0</v>
      </c>
      <c r="AB111" s="47">
        <f>SUM(Z111:AA111)</f>
        <v>0</v>
      </c>
      <c r="AC111" s="48">
        <v>0</v>
      </c>
      <c r="AD111" s="47">
        <f>SUM(AB111:AC111)</f>
        <v>0</v>
      </c>
    </row>
    <row r="112" spans="1:30" x14ac:dyDescent="0.2">
      <c r="A112" s="10">
        <v>272</v>
      </c>
      <c r="B112" s="45" t="s">
        <v>332</v>
      </c>
      <c r="C112" s="46" t="s">
        <v>166</v>
      </c>
      <c r="D112" s="37">
        <v>56</v>
      </c>
      <c r="E112" s="38"/>
      <c r="F112" s="47">
        <v>960</v>
      </c>
      <c r="G112" s="47">
        <v>45</v>
      </c>
      <c r="H112" s="47">
        <v>1005</v>
      </c>
      <c r="I112" s="49"/>
      <c r="J112" s="48">
        <v>1005</v>
      </c>
      <c r="K112" s="49"/>
      <c r="L112" s="48">
        <v>1005</v>
      </c>
      <c r="M112" s="49"/>
      <c r="N112" s="48">
        <v>1005</v>
      </c>
      <c r="O112" s="49">
        <v>0</v>
      </c>
      <c r="P112" s="48">
        <v>1005</v>
      </c>
      <c r="Q112" s="49">
        <v>0</v>
      </c>
      <c r="R112" s="48">
        <v>1005</v>
      </c>
      <c r="S112" s="49">
        <v>0</v>
      </c>
      <c r="T112" s="48">
        <v>1005</v>
      </c>
      <c r="U112" s="49">
        <v>0</v>
      </c>
      <c r="V112" s="48">
        <v>1005</v>
      </c>
      <c r="W112" s="49">
        <v>0</v>
      </c>
      <c r="X112" s="48">
        <v>1005</v>
      </c>
      <c r="Y112" s="48">
        <v>0</v>
      </c>
      <c r="Z112" s="47">
        <v>1005</v>
      </c>
      <c r="AA112" s="48">
        <v>0</v>
      </c>
      <c r="AB112" s="47">
        <v>1005</v>
      </c>
      <c r="AC112" s="48"/>
      <c r="AD112" s="47">
        <f t="shared" si="2"/>
        <v>1005</v>
      </c>
    </row>
    <row r="113" spans="1:30" x14ac:dyDescent="0.2">
      <c r="A113" s="10">
        <v>310</v>
      </c>
      <c r="B113" s="55" t="s">
        <v>394</v>
      </c>
      <c r="C113" s="46" t="s">
        <v>363</v>
      </c>
      <c r="D113" s="37">
        <v>95</v>
      </c>
      <c r="E113" s="38" t="s">
        <v>12</v>
      </c>
      <c r="F113" s="47"/>
      <c r="G113" s="47"/>
      <c r="H113" s="47"/>
      <c r="I113" s="49"/>
      <c r="J113" s="48"/>
      <c r="K113" s="49"/>
      <c r="L113" s="48"/>
      <c r="M113" s="49"/>
      <c r="N113" s="48"/>
      <c r="O113" s="49"/>
      <c r="P113" s="48"/>
      <c r="Q113" s="49"/>
      <c r="R113" s="48">
        <v>0</v>
      </c>
      <c r="S113" s="49">
        <v>0</v>
      </c>
      <c r="T113" s="48">
        <v>0</v>
      </c>
      <c r="U113" s="49">
        <v>0</v>
      </c>
      <c r="V113" s="48">
        <v>0</v>
      </c>
      <c r="W113" s="49">
        <v>0</v>
      </c>
      <c r="X113" s="48">
        <v>0</v>
      </c>
      <c r="Y113" s="48">
        <v>0</v>
      </c>
      <c r="Z113" s="47">
        <f>SUM(X113:Y113)</f>
        <v>0</v>
      </c>
      <c r="AA113" s="48">
        <v>0</v>
      </c>
      <c r="AB113" s="47">
        <f>SUM(Z113:AA113)</f>
        <v>0</v>
      </c>
      <c r="AC113" s="48">
        <v>0</v>
      </c>
      <c r="AD113" s="47">
        <f>SUM(AB113:AC113)</f>
        <v>0</v>
      </c>
    </row>
    <row r="114" spans="1:30" x14ac:dyDescent="0.2">
      <c r="A114" s="10">
        <v>276</v>
      </c>
      <c r="B114" s="45" t="s">
        <v>125</v>
      </c>
      <c r="C114" s="46" t="s">
        <v>126</v>
      </c>
      <c r="D114" s="37">
        <v>58</v>
      </c>
      <c r="E114" s="38" t="s">
        <v>44</v>
      </c>
      <c r="F114" s="47">
        <v>2180</v>
      </c>
      <c r="G114" s="47">
        <v>80</v>
      </c>
      <c r="H114" s="47">
        <v>2260</v>
      </c>
      <c r="I114" s="49">
        <v>80</v>
      </c>
      <c r="J114" s="48">
        <v>2340</v>
      </c>
      <c r="K114" s="49">
        <v>90</v>
      </c>
      <c r="L114" s="48">
        <v>2430</v>
      </c>
      <c r="M114" s="49">
        <v>75</v>
      </c>
      <c r="N114" s="48">
        <v>2505</v>
      </c>
      <c r="O114" s="49">
        <v>0</v>
      </c>
      <c r="P114" s="48">
        <v>2505</v>
      </c>
      <c r="Q114" s="49">
        <v>0</v>
      </c>
      <c r="R114" s="48">
        <v>2505</v>
      </c>
      <c r="S114" s="49">
        <v>0</v>
      </c>
      <c r="T114" s="48">
        <v>2505</v>
      </c>
      <c r="U114" s="49">
        <v>0</v>
      </c>
      <c r="V114" s="48">
        <v>2505</v>
      </c>
      <c r="W114" s="49">
        <v>0</v>
      </c>
      <c r="X114" s="48">
        <v>2505</v>
      </c>
      <c r="Y114" s="48">
        <v>0</v>
      </c>
      <c r="Z114" s="47">
        <v>2505</v>
      </c>
      <c r="AA114" s="48">
        <v>0</v>
      </c>
      <c r="AB114" s="47">
        <v>2505</v>
      </c>
      <c r="AC114" s="48"/>
      <c r="AD114" s="47">
        <f t="shared" si="2"/>
        <v>2505</v>
      </c>
    </row>
    <row r="115" spans="1:30" x14ac:dyDescent="0.2">
      <c r="A115" s="10">
        <v>277</v>
      </c>
      <c r="B115" s="45" t="s">
        <v>333</v>
      </c>
      <c r="C115" s="46" t="s">
        <v>25</v>
      </c>
      <c r="D115" s="37">
        <v>83</v>
      </c>
      <c r="E115" s="38" t="s">
        <v>44</v>
      </c>
      <c r="F115" s="47">
        <v>185</v>
      </c>
      <c r="G115" s="47">
        <v>85</v>
      </c>
      <c r="H115" s="47">
        <f>SUM(F115:G115)</f>
        <v>270</v>
      </c>
      <c r="I115" s="47">
        <v>90</v>
      </c>
      <c r="J115" s="48">
        <f>SUM(H115:I115)</f>
        <v>360</v>
      </c>
      <c r="K115" s="47">
        <v>90</v>
      </c>
      <c r="L115" s="48">
        <f>SUM(J115:K115)</f>
        <v>450</v>
      </c>
      <c r="M115" s="47"/>
      <c r="N115" s="48">
        <f>SUM(L115:M115)</f>
        <v>450</v>
      </c>
      <c r="O115" s="49">
        <v>100</v>
      </c>
      <c r="P115" s="48">
        <f>SUM(N115:O115)</f>
        <v>550</v>
      </c>
      <c r="Q115" s="49">
        <v>100</v>
      </c>
      <c r="R115" s="48">
        <f>SUM(P115:Q115)</f>
        <v>650</v>
      </c>
      <c r="S115" s="49">
        <v>95</v>
      </c>
      <c r="T115" s="48">
        <v>745</v>
      </c>
      <c r="U115" s="49">
        <v>0</v>
      </c>
      <c r="V115" s="48">
        <v>745</v>
      </c>
      <c r="W115" s="49">
        <v>0</v>
      </c>
      <c r="X115" s="48">
        <v>745</v>
      </c>
      <c r="Y115" s="48">
        <v>0</v>
      </c>
      <c r="Z115" s="47">
        <f>SUM(X115:Y115)</f>
        <v>745</v>
      </c>
      <c r="AA115" s="48">
        <v>0</v>
      </c>
      <c r="AB115" s="47">
        <f>SUM(Z115:AA115)</f>
        <v>745</v>
      </c>
      <c r="AC115" s="48">
        <v>0</v>
      </c>
      <c r="AD115" s="47">
        <f>SUM(AB115:AC115)</f>
        <v>745</v>
      </c>
    </row>
    <row r="116" spans="1:30" x14ac:dyDescent="0.2">
      <c r="F116" s="44"/>
    </row>
    <row r="117" spans="1:30" x14ac:dyDescent="0.2">
      <c r="F117" s="44"/>
    </row>
    <row r="118" spans="1:30" x14ac:dyDescent="0.2">
      <c r="F118" s="44"/>
    </row>
    <row r="119" spans="1:30" x14ac:dyDescent="0.2">
      <c r="F119" s="44"/>
    </row>
    <row r="120" spans="1:30" x14ac:dyDescent="0.2">
      <c r="F120" s="44"/>
    </row>
    <row r="121" spans="1:30" x14ac:dyDescent="0.2">
      <c r="F121" s="44"/>
    </row>
    <row r="122" spans="1:30" x14ac:dyDescent="0.2">
      <c r="F122" s="44"/>
    </row>
    <row r="123" spans="1:30" x14ac:dyDescent="0.2">
      <c r="F123" s="44"/>
    </row>
    <row r="124" spans="1:30" x14ac:dyDescent="0.2">
      <c r="F124" s="44"/>
    </row>
    <row r="125" spans="1:30" x14ac:dyDescent="0.2">
      <c r="F125" s="44"/>
    </row>
    <row r="126" spans="1:30" x14ac:dyDescent="0.2">
      <c r="F126" s="44"/>
    </row>
    <row r="127" spans="1:30" x14ac:dyDescent="0.2">
      <c r="F127" s="44"/>
    </row>
    <row r="128" spans="1:30" x14ac:dyDescent="0.2">
      <c r="F128" s="44"/>
    </row>
    <row r="129" spans="6:6" x14ac:dyDescent="0.2">
      <c r="F129" s="44"/>
    </row>
    <row r="130" spans="6:6" x14ac:dyDescent="0.2">
      <c r="F130" s="44"/>
    </row>
    <row r="131" spans="6:6" x14ac:dyDescent="0.2">
      <c r="F131" s="44"/>
    </row>
    <row r="132" spans="6:6" x14ac:dyDescent="0.2">
      <c r="F132" s="44"/>
    </row>
    <row r="133" spans="6:6" x14ac:dyDescent="0.2">
      <c r="F133" s="44"/>
    </row>
    <row r="134" spans="6:6" x14ac:dyDescent="0.2">
      <c r="F134" s="44"/>
    </row>
    <row r="135" spans="6:6" x14ac:dyDescent="0.2">
      <c r="F135" s="44"/>
    </row>
    <row r="136" spans="6:6" x14ac:dyDescent="0.2">
      <c r="F136" s="44"/>
    </row>
    <row r="137" spans="6:6" x14ac:dyDescent="0.2">
      <c r="F137" s="44"/>
    </row>
    <row r="138" spans="6:6" x14ac:dyDescent="0.2">
      <c r="F138" s="44"/>
    </row>
    <row r="139" spans="6:6" x14ac:dyDescent="0.2">
      <c r="F139" s="44"/>
    </row>
    <row r="140" spans="6:6" x14ac:dyDescent="0.2">
      <c r="F140" s="44"/>
    </row>
    <row r="141" spans="6:6" x14ac:dyDescent="0.2">
      <c r="F141" s="44"/>
    </row>
    <row r="142" spans="6:6" x14ac:dyDescent="0.2">
      <c r="F142" s="44"/>
    </row>
    <row r="143" spans="6:6" x14ac:dyDescent="0.2">
      <c r="F143" s="44"/>
    </row>
    <row r="144" spans="6:6" x14ac:dyDescent="0.2">
      <c r="F144" s="44"/>
    </row>
    <row r="145" spans="6:6" x14ac:dyDescent="0.2">
      <c r="F145" s="44"/>
    </row>
    <row r="146" spans="6:6" x14ac:dyDescent="0.2">
      <c r="F146" s="44"/>
    </row>
    <row r="147" spans="6:6" x14ac:dyDescent="0.2">
      <c r="F147" s="44"/>
    </row>
    <row r="148" spans="6:6" x14ac:dyDescent="0.2">
      <c r="F148" s="44"/>
    </row>
    <row r="149" spans="6:6" x14ac:dyDescent="0.2">
      <c r="F149" s="44"/>
    </row>
    <row r="150" spans="6:6" x14ac:dyDescent="0.2">
      <c r="F150" s="44"/>
    </row>
    <row r="151" spans="6:6" x14ac:dyDescent="0.2">
      <c r="F151" s="44"/>
    </row>
    <row r="152" spans="6:6" x14ac:dyDescent="0.2">
      <c r="F152" s="44"/>
    </row>
    <row r="153" spans="6:6" x14ac:dyDescent="0.2">
      <c r="F153" s="44"/>
    </row>
    <row r="154" spans="6:6" x14ac:dyDescent="0.2">
      <c r="F154" s="44"/>
    </row>
    <row r="155" spans="6:6" x14ac:dyDescent="0.2">
      <c r="F155" s="44"/>
    </row>
    <row r="156" spans="6:6" x14ac:dyDescent="0.2">
      <c r="F156" s="44"/>
    </row>
    <row r="157" spans="6:6" x14ac:dyDescent="0.2">
      <c r="F157" s="44"/>
    </row>
    <row r="158" spans="6:6" x14ac:dyDescent="0.2">
      <c r="F158" s="44"/>
    </row>
    <row r="159" spans="6:6" x14ac:dyDescent="0.2">
      <c r="F159" s="44"/>
    </row>
    <row r="160" spans="6:6" x14ac:dyDescent="0.2">
      <c r="F160" s="44"/>
    </row>
    <row r="161" spans="6:6" x14ac:dyDescent="0.2">
      <c r="F161" s="44"/>
    </row>
    <row r="162" spans="6:6" x14ac:dyDescent="0.2">
      <c r="F162" s="44"/>
    </row>
    <row r="163" spans="6:6" x14ac:dyDescent="0.2">
      <c r="F163" s="44"/>
    </row>
    <row r="164" spans="6:6" x14ac:dyDescent="0.2">
      <c r="F164" s="44"/>
    </row>
    <row r="165" spans="6:6" x14ac:dyDescent="0.2">
      <c r="F165" s="44"/>
    </row>
    <row r="166" spans="6:6" x14ac:dyDescent="0.2">
      <c r="F166" s="44"/>
    </row>
    <row r="167" spans="6:6" x14ac:dyDescent="0.2">
      <c r="F167" s="44"/>
    </row>
    <row r="168" spans="6:6" x14ac:dyDescent="0.2">
      <c r="F168" s="44"/>
    </row>
    <row r="169" spans="6:6" x14ac:dyDescent="0.2">
      <c r="F169" s="44"/>
    </row>
    <row r="170" spans="6:6" x14ac:dyDescent="0.2">
      <c r="F170" s="44"/>
    </row>
    <row r="171" spans="6:6" x14ac:dyDescent="0.2">
      <c r="F171" s="44"/>
    </row>
    <row r="172" spans="6:6" x14ac:dyDescent="0.2">
      <c r="F172" s="44"/>
    </row>
    <row r="173" spans="6:6" x14ac:dyDescent="0.2">
      <c r="F173" s="44"/>
    </row>
    <row r="174" spans="6:6" x14ac:dyDescent="0.2">
      <c r="F174" s="44"/>
    </row>
    <row r="175" spans="6:6" x14ac:dyDescent="0.2">
      <c r="F175" s="44"/>
    </row>
    <row r="176" spans="6:6" x14ac:dyDescent="0.2">
      <c r="F176" s="44"/>
    </row>
    <row r="177" spans="6:6" x14ac:dyDescent="0.2">
      <c r="F177" s="44"/>
    </row>
    <row r="178" spans="6:6" x14ac:dyDescent="0.2">
      <c r="F178" s="44"/>
    </row>
    <row r="179" spans="6:6" x14ac:dyDescent="0.2">
      <c r="F179" s="44"/>
    </row>
    <row r="180" spans="6:6" x14ac:dyDescent="0.2">
      <c r="F180" s="44"/>
    </row>
    <row r="181" spans="6:6" x14ac:dyDescent="0.2">
      <c r="F181" s="44"/>
    </row>
    <row r="182" spans="6:6" x14ac:dyDescent="0.2">
      <c r="F182" s="44"/>
    </row>
    <row r="183" spans="6:6" x14ac:dyDescent="0.2">
      <c r="F183" s="44"/>
    </row>
    <row r="184" spans="6:6" x14ac:dyDescent="0.2">
      <c r="F184" s="44"/>
    </row>
    <row r="185" spans="6:6" x14ac:dyDescent="0.2">
      <c r="F185" s="44"/>
    </row>
    <row r="186" spans="6:6" x14ac:dyDescent="0.2">
      <c r="F186" s="44"/>
    </row>
    <row r="187" spans="6:6" x14ac:dyDescent="0.2">
      <c r="F187" s="44"/>
    </row>
    <row r="188" spans="6:6" x14ac:dyDescent="0.2">
      <c r="F188" s="44"/>
    </row>
    <row r="189" spans="6:6" x14ac:dyDescent="0.2">
      <c r="F189" s="44"/>
    </row>
    <row r="190" spans="6:6" x14ac:dyDescent="0.2">
      <c r="F190" s="44"/>
    </row>
    <row r="191" spans="6:6" x14ac:dyDescent="0.2">
      <c r="F191" s="44"/>
    </row>
    <row r="192" spans="6:6" x14ac:dyDescent="0.2">
      <c r="F192" s="44"/>
    </row>
    <row r="193" spans="6:6" x14ac:dyDescent="0.2">
      <c r="F193" s="44"/>
    </row>
    <row r="194" spans="6:6" x14ac:dyDescent="0.2">
      <c r="F194" s="44"/>
    </row>
    <row r="195" spans="6:6" x14ac:dyDescent="0.2">
      <c r="F195" s="44"/>
    </row>
    <row r="196" spans="6:6" x14ac:dyDescent="0.2">
      <c r="F196" s="44"/>
    </row>
    <row r="197" spans="6:6" x14ac:dyDescent="0.2">
      <c r="F197" s="44"/>
    </row>
    <row r="198" spans="6:6" x14ac:dyDescent="0.2">
      <c r="F198" s="44"/>
    </row>
    <row r="199" spans="6:6" x14ac:dyDescent="0.2">
      <c r="F199" s="44"/>
    </row>
    <row r="200" spans="6:6" x14ac:dyDescent="0.2">
      <c r="F200" s="44"/>
    </row>
    <row r="201" spans="6:6" x14ac:dyDescent="0.2">
      <c r="F201" s="44"/>
    </row>
    <row r="202" spans="6:6" x14ac:dyDescent="0.2">
      <c r="F202" s="44"/>
    </row>
    <row r="203" spans="6:6" x14ac:dyDescent="0.2">
      <c r="F203" s="44"/>
    </row>
    <row r="204" spans="6:6" x14ac:dyDescent="0.2">
      <c r="F204" s="44"/>
    </row>
    <row r="205" spans="6:6" x14ac:dyDescent="0.2">
      <c r="F205" s="44"/>
    </row>
    <row r="206" spans="6:6" x14ac:dyDescent="0.2">
      <c r="F206" s="44"/>
    </row>
    <row r="207" spans="6:6" x14ac:dyDescent="0.2">
      <c r="F207" s="44"/>
    </row>
    <row r="208" spans="6:6" x14ac:dyDescent="0.2">
      <c r="F208" s="44"/>
    </row>
    <row r="209" spans="6:6" x14ac:dyDescent="0.2">
      <c r="F209" s="44"/>
    </row>
    <row r="210" spans="6:6" x14ac:dyDescent="0.2">
      <c r="F210" s="44"/>
    </row>
    <row r="211" spans="6:6" x14ac:dyDescent="0.2">
      <c r="F211" s="44"/>
    </row>
    <row r="212" spans="6:6" x14ac:dyDescent="0.2">
      <c r="F212" s="44"/>
    </row>
    <row r="213" spans="6:6" x14ac:dyDescent="0.2">
      <c r="F213" s="44"/>
    </row>
    <row r="214" spans="6:6" x14ac:dyDescent="0.2">
      <c r="F214" s="44"/>
    </row>
    <row r="215" spans="6:6" x14ac:dyDescent="0.2">
      <c r="F215" s="44"/>
    </row>
    <row r="216" spans="6:6" x14ac:dyDescent="0.2">
      <c r="F216" s="44"/>
    </row>
    <row r="217" spans="6:6" x14ac:dyDescent="0.2">
      <c r="F217" s="44"/>
    </row>
    <row r="218" spans="6:6" x14ac:dyDescent="0.2">
      <c r="F218" s="44"/>
    </row>
    <row r="219" spans="6:6" x14ac:dyDescent="0.2">
      <c r="F219" s="44"/>
    </row>
    <row r="220" spans="6:6" x14ac:dyDescent="0.2">
      <c r="F220" s="44"/>
    </row>
    <row r="221" spans="6:6" x14ac:dyDescent="0.2">
      <c r="F221" s="44"/>
    </row>
    <row r="222" spans="6:6" x14ac:dyDescent="0.2">
      <c r="F222" s="44"/>
    </row>
    <row r="223" spans="6:6" x14ac:dyDescent="0.2">
      <c r="F223" s="44"/>
    </row>
    <row r="224" spans="6:6" x14ac:dyDescent="0.2">
      <c r="F224" s="44"/>
    </row>
    <row r="225" spans="6:6" x14ac:dyDescent="0.2">
      <c r="F225" s="44"/>
    </row>
    <row r="226" spans="6:6" x14ac:dyDescent="0.2">
      <c r="F226" s="44"/>
    </row>
    <row r="227" spans="6:6" x14ac:dyDescent="0.2">
      <c r="F227" s="44"/>
    </row>
    <row r="228" spans="6:6" x14ac:dyDescent="0.2">
      <c r="F228" s="44"/>
    </row>
    <row r="229" spans="6:6" x14ac:dyDescent="0.2">
      <c r="F229" s="44"/>
    </row>
    <row r="230" spans="6:6" x14ac:dyDescent="0.2">
      <c r="F230" s="44"/>
    </row>
    <row r="231" spans="6:6" x14ac:dyDescent="0.2">
      <c r="F231" s="44"/>
    </row>
    <row r="232" spans="6:6" x14ac:dyDescent="0.2">
      <c r="F232" s="44"/>
    </row>
    <row r="233" spans="6:6" x14ac:dyDescent="0.2">
      <c r="F233" s="44"/>
    </row>
    <row r="234" spans="6:6" x14ac:dyDescent="0.2">
      <c r="F234" s="44"/>
    </row>
    <row r="235" spans="6:6" x14ac:dyDescent="0.2">
      <c r="F235" s="44"/>
    </row>
    <row r="236" spans="6:6" x14ac:dyDescent="0.2">
      <c r="F236" s="44"/>
    </row>
    <row r="237" spans="6:6" x14ac:dyDescent="0.2">
      <c r="F237" s="44"/>
    </row>
    <row r="238" spans="6:6" x14ac:dyDescent="0.2">
      <c r="F238" s="44"/>
    </row>
    <row r="239" spans="6:6" x14ac:dyDescent="0.2">
      <c r="F239" s="44"/>
    </row>
    <row r="240" spans="6:6" x14ac:dyDescent="0.2">
      <c r="F240" s="44"/>
    </row>
    <row r="241" spans="6:6" x14ac:dyDescent="0.2">
      <c r="F241" s="44"/>
    </row>
    <row r="242" spans="6:6" x14ac:dyDescent="0.2">
      <c r="F242" s="44"/>
    </row>
    <row r="243" spans="6:6" x14ac:dyDescent="0.2">
      <c r="F243" s="44"/>
    </row>
    <row r="244" spans="6:6" x14ac:dyDescent="0.2">
      <c r="F244" s="44"/>
    </row>
    <row r="245" spans="6:6" x14ac:dyDescent="0.2">
      <c r="F245" s="44"/>
    </row>
    <row r="246" spans="6:6" x14ac:dyDescent="0.2">
      <c r="F246" s="44"/>
    </row>
    <row r="247" spans="6:6" x14ac:dyDescent="0.2">
      <c r="F247" s="44"/>
    </row>
    <row r="248" spans="6:6" x14ac:dyDescent="0.2">
      <c r="F248" s="44"/>
    </row>
    <row r="249" spans="6:6" x14ac:dyDescent="0.2">
      <c r="F249" s="44"/>
    </row>
    <row r="250" spans="6:6" x14ac:dyDescent="0.2">
      <c r="F250" s="44"/>
    </row>
    <row r="251" spans="6:6" x14ac:dyDescent="0.2">
      <c r="F251" s="44"/>
    </row>
    <row r="252" spans="6:6" x14ac:dyDescent="0.2">
      <c r="F252" s="44"/>
    </row>
    <row r="253" spans="6:6" x14ac:dyDescent="0.2">
      <c r="F253" s="44"/>
    </row>
    <row r="254" spans="6:6" x14ac:dyDescent="0.2">
      <c r="F254" s="44"/>
    </row>
    <row r="255" spans="6:6" x14ac:dyDescent="0.2">
      <c r="F255" s="44"/>
    </row>
    <row r="256" spans="6:6" x14ac:dyDescent="0.2">
      <c r="F256" s="44"/>
    </row>
    <row r="257" spans="6:6" x14ac:dyDescent="0.2">
      <c r="F257" s="44"/>
    </row>
    <row r="258" spans="6:6" x14ac:dyDescent="0.2">
      <c r="F258" s="44"/>
    </row>
    <row r="259" spans="6:6" x14ac:dyDescent="0.2">
      <c r="F259" s="44"/>
    </row>
    <row r="260" spans="6:6" x14ac:dyDescent="0.2">
      <c r="F260" s="44"/>
    </row>
    <row r="261" spans="6:6" x14ac:dyDescent="0.2">
      <c r="F261" s="44"/>
    </row>
    <row r="262" spans="6:6" x14ac:dyDescent="0.2">
      <c r="F262" s="44"/>
    </row>
    <row r="263" spans="6:6" x14ac:dyDescent="0.2">
      <c r="F263" s="44"/>
    </row>
    <row r="264" spans="6:6" x14ac:dyDescent="0.2">
      <c r="F264" s="44"/>
    </row>
    <row r="265" spans="6:6" x14ac:dyDescent="0.2">
      <c r="F265" s="44"/>
    </row>
    <row r="266" spans="6:6" x14ac:dyDescent="0.2">
      <c r="F266" s="44"/>
    </row>
    <row r="267" spans="6:6" x14ac:dyDescent="0.2">
      <c r="F267" s="44"/>
    </row>
    <row r="268" spans="6:6" x14ac:dyDescent="0.2">
      <c r="F268" s="44"/>
    </row>
    <row r="269" spans="6:6" x14ac:dyDescent="0.2">
      <c r="F269" s="44"/>
    </row>
    <row r="270" spans="6:6" x14ac:dyDescent="0.2">
      <c r="F270" s="44"/>
    </row>
    <row r="271" spans="6:6" x14ac:dyDescent="0.2">
      <c r="F271" s="44"/>
    </row>
    <row r="272" spans="6:6" x14ac:dyDescent="0.2">
      <c r="F272" s="44"/>
    </row>
    <row r="273" spans="6:6" x14ac:dyDescent="0.2">
      <c r="F273" s="44"/>
    </row>
    <row r="274" spans="6:6" x14ac:dyDescent="0.2">
      <c r="F274" s="44"/>
    </row>
    <row r="275" spans="6:6" x14ac:dyDescent="0.2">
      <c r="F275" s="44"/>
    </row>
    <row r="276" spans="6:6" x14ac:dyDescent="0.2">
      <c r="F276" s="44"/>
    </row>
    <row r="277" spans="6:6" x14ac:dyDescent="0.2">
      <c r="F277" s="44"/>
    </row>
    <row r="278" spans="6:6" x14ac:dyDescent="0.2">
      <c r="F278" s="44"/>
    </row>
    <row r="279" spans="6:6" x14ac:dyDescent="0.2">
      <c r="F279" s="44"/>
    </row>
    <row r="280" spans="6:6" x14ac:dyDescent="0.2">
      <c r="F280" s="44"/>
    </row>
    <row r="281" spans="6:6" x14ac:dyDescent="0.2">
      <c r="F281" s="44"/>
    </row>
    <row r="282" spans="6:6" x14ac:dyDescent="0.2">
      <c r="F282" s="44"/>
    </row>
    <row r="283" spans="6:6" x14ac:dyDescent="0.2">
      <c r="F283" s="44"/>
    </row>
    <row r="284" spans="6:6" x14ac:dyDescent="0.2">
      <c r="F284" s="44"/>
    </row>
    <row r="285" spans="6:6" x14ac:dyDescent="0.2">
      <c r="F285" s="44"/>
    </row>
    <row r="286" spans="6:6" x14ac:dyDescent="0.2">
      <c r="F286" s="44"/>
    </row>
    <row r="287" spans="6:6" x14ac:dyDescent="0.2">
      <c r="F287" s="44"/>
    </row>
    <row r="288" spans="6:6" x14ac:dyDescent="0.2">
      <c r="F288" s="44"/>
    </row>
    <row r="289" spans="6:6" x14ac:dyDescent="0.2">
      <c r="F289" s="44"/>
    </row>
    <row r="290" spans="6:6" x14ac:dyDescent="0.2">
      <c r="F290" s="44"/>
    </row>
    <row r="291" spans="6:6" x14ac:dyDescent="0.2">
      <c r="F291" s="44"/>
    </row>
    <row r="292" spans="6:6" x14ac:dyDescent="0.2">
      <c r="F292" s="44"/>
    </row>
    <row r="293" spans="6:6" x14ac:dyDescent="0.2">
      <c r="F293" s="44"/>
    </row>
    <row r="294" spans="6:6" x14ac:dyDescent="0.2">
      <c r="F294" s="44"/>
    </row>
    <row r="295" spans="6:6" x14ac:dyDescent="0.2">
      <c r="F295" s="44"/>
    </row>
    <row r="296" spans="6:6" x14ac:dyDescent="0.2">
      <c r="F296" s="44"/>
    </row>
    <row r="297" spans="6:6" x14ac:dyDescent="0.2">
      <c r="F297" s="44"/>
    </row>
    <row r="298" spans="6:6" x14ac:dyDescent="0.2">
      <c r="F298" s="44"/>
    </row>
    <row r="299" spans="6:6" x14ac:dyDescent="0.2">
      <c r="F299" s="44"/>
    </row>
    <row r="300" spans="6:6" x14ac:dyDescent="0.2">
      <c r="F300" s="44"/>
    </row>
    <row r="301" spans="6:6" x14ac:dyDescent="0.2">
      <c r="F301" s="44"/>
    </row>
    <row r="302" spans="6:6" x14ac:dyDescent="0.2">
      <c r="F302" s="44"/>
    </row>
    <row r="303" spans="6:6" x14ac:dyDescent="0.2">
      <c r="F303" s="44"/>
    </row>
    <row r="304" spans="6:6" x14ac:dyDescent="0.2">
      <c r="F304" s="44"/>
    </row>
    <row r="305" spans="6:6" x14ac:dyDescent="0.2">
      <c r="F305" s="44"/>
    </row>
    <row r="306" spans="6:6" x14ac:dyDescent="0.2">
      <c r="F306" s="44"/>
    </row>
    <row r="307" spans="6:6" x14ac:dyDescent="0.2">
      <c r="F307" s="44"/>
    </row>
    <row r="308" spans="6:6" x14ac:dyDescent="0.2">
      <c r="F308" s="44"/>
    </row>
    <row r="309" spans="6:6" x14ac:dyDescent="0.2">
      <c r="F309" s="44"/>
    </row>
    <row r="310" spans="6:6" x14ac:dyDescent="0.2">
      <c r="F310" s="44"/>
    </row>
    <row r="311" spans="6:6" x14ac:dyDescent="0.2">
      <c r="F311" s="44"/>
    </row>
    <row r="312" spans="6:6" x14ac:dyDescent="0.2">
      <c r="F312" s="44"/>
    </row>
    <row r="313" spans="6:6" x14ac:dyDescent="0.2">
      <c r="F313" s="44"/>
    </row>
    <row r="314" spans="6:6" x14ac:dyDescent="0.2">
      <c r="F314" s="44"/>
    </row>
    <row r="315" spans="6:6" x14ac:dyDescent="0.2">
      <c r="F315" s="44"/>
    </row>
    <row r="316" spans="6:6" x14ac:dyDescent="0.2">
      <c r="F316" s="44"/>
    </row>
    <row r="317" spans="6:6" x14ac:dyDescent="0.2">
      <c r="F317" s="44"/>
    </row>
    <row r="318" spans="6:6" x14ac:dyDescent="0.2">
      <c r="F318" s="44"/>
    </row>
    <row r="319" spans="6:6" x14ac:dyDescent="0.2">
      <c r="F319" s="44"/>
    </row>
    <row r="320" spans="6:6" x14ac:dyDescent="0.2">
      <c r="F320" s="44"/>
    </row>
    <row r="321" spans="6:6" x14ac:dyDescent="0.2">
      <c r="F321" s="44"/>
    </row>
    <row r="322" spans="6:6" x14ac:dyDescent="0.2">
      <c r="F322" s="44"/>
    </row>
    <row r="323" spans="6:6" x14ac:dyDescent="0.2">
      <c r="F323" s="44"/>
    </row>
    <row r="324" spans="6:6" x14ac:dyDescent="0.2">
      <c r="F324" s="44"/>
    </row>
    <row r="325" spans="6:6" x14ac:dyDescent="0.2">
      <c r="F325" s="44"/>
    </row>
    <row r="326" spans="6:6" x14ac:dyDescent="0.2">
      <c r="F326" s="44"/>
    </row>
    <row r="327" spans="6:6" x14ac:dyDescent="0.2">
      <c r="F327" s="44"/>
    </row>
    <row r="328" spans="6:6" x14ac:dyDescent="0.2">
      <c r="F328" s="44"/>
    </row>
    <row r="329" spans="6:6" x14ac:dyDescent="0.2">
      <c r="F329" s="44"/>
    </row>
    <row r="330" spans="6:6" x14ac:dyDescent="0.2">
      <c r="F330" s="44"/>
    </row>
    <row r="331" spans="6:6" x14ac:dyDescent="0.2">
      <c r="F331" s="44"/>
    </row>
    <row r="332" spans="6:6" x14ac:dyDescent="0.2">
      <c r="F332" s="44"/>
    </row>
    <row r="333" spans="6:6" x14ac:dyDescent="0.2">
      <c r="F333" s="44"/>
    </row>
    <row r="334" spans="6:6" x14ac:dyDescent="0.2">
      <c r="F334" s="44"/>
    </row>
    <row r="335" spans="6:6" x14ac:dyDescent="0.2">
      <c r="F335" s="44"/>
    </row>
    <row r="336" spans="6:6" x14ac:dyDescent="0.2">
      <c r="F336" s="44"/>
    </row>
    <row r="337" spans="6:6" x14ac:dyDescent="0.2">
      <c r="F337" s="44"/>
    </row>
    <row r="338" spans="6:6" x14ac:dyDescent="0.2">
      <c r="F338" s="44"/>
    </row>
    <row r="339" spans="6:6" x14ac:dyDescent="0.2">
      <c r="F339" s="44"/>
    </row>
    <row r="340" spans="6:6" x14ac:dyDescent="0.2">
      <c r="F340" s="44"/>
    </row>
    <row r="341" spans="6:6" x14ac:dyDescent="0.2">
      <c r="F341" s="44"/>
    </row>
    <row r="342" spans="6:6" x14ac:dyDescent="0.2">
      <c r="F342" s="44"/>
    </row>
    <row r="343" spans="6:6" x14ac:dyDescent="0.2">
      <c r="F343" s="44"/>
    </row>
    <row r="344" spans="6:6" x14ac:dyDescent="0.2">
      <c r="F344" s="44"/>
    </row>
    <row r="345" spans="6:6" x14ac:dyDescent="0.2">
      <c r="F345" s="44"/>
    </row>
    <row r="346" spans="6:6" x14ac:dyDescent="0.2">
      <c r="F346" s="44"/>
    </row>
    <row r="347" spans="6:6" x14ac:dyDescent="0.2">
      <c r="F347" s="44"/>
    </row>
    <row r="348" spans="6:6" x14ac:dyDescent="0.2">
      <c r="F348" s="44"/>
    </row>
    <row r="349" spans="6:6" x14ac:dyDescent="0.2">
      <c r="F349" s="44"/>
    </row>
    <row r="350" spans="6:6" x14ac:dyDescent="0.2">
      <c r="F350" s="44"/>
    </row>
    <row r="351" spans="6:6" x14ac:dyDescent="0.2">
      <c r="F351" s="44"/>
    </row>
    <row r="352" spans="6:6" x14ac:dyDescent="0.2">
      <c r="F352" s="44"/>
    </row>
    <row r="353" spans="6:6" x14ac:dyDescent="0.2">
      <c r="F353" s="44"/>
    </row>
    <row r="354" spans="6:6" x14ac:dyDescent="0.2">
      <c r="F354" s="44"/>
    </row>
    <row r="355" spans="6:6" x14ac:dyDescent="0.2">
      <c r="F355" s="44"/>
    </row>
    <row r="356" spans="6:6" x14ac:dyDescent="0.2">
      <c r="F356" s="44"/>
    </row>
    <row r="357" spans="6:6" x14ac:dyDescent="0.2">
      <c r="F357" s="44"/>
    </row>
    <row r="358" spans="6:6" x14ac:dyDescent="0.2">
      <c r="F358" s="44"/>
    </row>
    <row r="359" spans="6:6" x14ac:dyDescent="0.2">
      <c r="F359" s="44"/>
    </row>
    <row r="360" spans="6:6" x14ac:dyDescent="0.2">
      <c r="F360" s="44"/>
    </row>
    <row r="361" spans="6:6" x14ac:dyDescent="0.2">
      <c r="F361" s="44"/>
    </row>
    <row r="362" spans="6:6" x14ac:dyDescent="0.2">
      <c r="F362" s="44"/>
    </row>
    <row r="363" spans="6:6" x14ac:dyDescent="0.2">
      <c r="F363" s="44"/>
    </row>
    <row r="364" spans="6:6" x14ac:dyDescent="0.2">
      <c r="F364" s="44"/>
    </row>
    <row r="365" spans="6:6" x14ac:dyDescent="0.2">
      <c r="F365" s="44"/>
    </row>
    <row r="366" spans="6:6" x14ac:dyDescent="0.2">
      <c r="F366" s="44"/>
    </row>
    <row r="367" spans="6:6" x14ac:dyDescent="0.2">
      <c r="F367" s="44"/>
    </row>
    <row r="368" spans="6:6" x14ac:dyDescent="0.2">
      <c r="F368" s="44"/>
    </row>
    <row r="369" spans="6:6" x14ac:dyDescent="0.2">
      <c r="F369" s="44"/>
    </row>
    <row r="370" spans="6:6" x14ac:dyDescent="0.2">
      <c r="F370" s="44"/>
    </row>
    <row r="371" spans="6:6" x14ac:dyDescent="0.2">
      <c r="F371" s="44"/>
    </row>
    <row r="372" spans="6:6" x14ac:dyDescent="0.2">
      <c r="F372" s="44"/>
    </row>
    <row r="373" spans="6:6" x14ac:dyDescent="0.2">
      <c r="F373" s="44"/>
    </row>
    <row r="374" spans="6:6" x14ac:dyDescent="0.2">
      <c r="F374" s="44"/>
    </row>
    <row r="375" spans="6:6" x14ac:dyDescent="0.2">
      <c r="F375" s="44"/>
    </row>
    <row r="376" spans="6:6" x14ac:dyDescent="0.2">
      <c r="F376" s="44"/>
    </row>
    <row r="377" spans="6:6" x14ac:dyDescent="0.2">
      <c r="F377" s="44"/>
    </row>
    <row r="378" spans="6:6" x14ac:dyDescent="0.2">
      <c r="F378" s="44"/>
    </row>
    <row r="379" spans="6:6" x14ac:dyDescent="0.2">
      <c r="F379" s="44"/>
    </row>
    <row r="380" spans="6:6" x14ac:dyDescent="0.2">
      <c r="F380" s="44"/>
    </row>
    <row r="381" spans="6:6" x14ac:dyDescent="0.2">
      <c r="F381" s="44"/>
    </row>
    <row r="382" spans="6:6" x14ac:dyDescent="0.2">
      <c r="F382" s="44"/>
    </row>
    <row r="383" spans="6:6" x14ac:dyDescent="0.2">
      <c r="F383" s="44"/>
    </row>
    <row r="384" spans="6:6" x14ac:dyDescent="0.2">
      <c r="F384" s="44"/>
    </row>
    <row r="385" spans="6:6" x14ac:dyDescent="0.2">
      <c r="F385" s="44"/>
    </row>
    <row r="386" spans="6:6" x14ac:dyDescent="0.2">
      <c r="F386" s="44"/>
    </row>
    <row r="387" spans="6:6" x14ac:dyDescent="0.2">
      <c r="F387" s="44"/>
    </row>
    <row r="388" spans="6:6" x14ac:dyDescent="0.2">
      <c r="F388" s="44"/>
    </row>
    <row r="389" spans="6:6" x14ac:dyDescent="0.2">
      <c r="F389" s="44"/>
    </row>
    <row r="390" spans="6:6" x14ac:dyDescent="0.2">
      <c r="F390" s="44"/>
    </row>
    <row r="391" spans="6:6" x14ac:dyDescent="0.2">
      <c r="F391" s="44"/>
    </row>
    <row r="392" spans="6:6" x14ac:dyDescent="0.2">
      <c r="F392" s="44"/>
    </row>
    <row r="393" spans="6:6" x14ac:dyDescent="0.2">
      <c r="F393" s="44"/>
    </row>
    <row r="394" spans="6:6" x14ac:dyDescent="0.2">
      <c r="F394" s="44"/>
    </row>
    <row r="395" spans="6:6" x14ac:dyDescent="0.2">
      <c r="F395" s="44"/>
    </row>
    <row r="396" spans="6:6" x14ac:dyDescent="0.2">
      <c r="F396" s="44"/>
    </row>
    <row r="397" spans="6:6" x14ac:dyDescent="0.2">
      <c r="F397" s="44"/>
    </row>
    <row r="398" spans="6:6" x14ac:dyDescent="0.2">
      <c r="F398" s="44"/>
    </row>
    <row r="399" spans="6:6" x14ac:dyDescent="0.2">
      <c r="F399" s="44"/>
    </row>
    <row r="400" spans="6:6" x14ac:dyDescent="0.2">
      <c r="F400" s="44"/>
    </row>
    <row r="401" spans="6:6" x14ac:dyDescent="0.2">
      <c r="F401" s="44"/>
    </row>
    <row r="402" spans="6:6" x14ac:dyDescent="0.2">
      <c r="F402" s="44"/>
    </row>
    <row r="403" spans="6:6" x14ac:dyDescent="0.2">
      <c r="F403" s="44"/>
    </row>
    <row r="404" spans="6:6" x14ac:dyDescent="0.2">
      <c r="F404" s="44"/>
    </row>
    <row r="405" spans="6:6" x14ac:dyDescent="0.2">
      <c r="F405" s="44"/>
    </row>
    <row r="406" spans="6:6" x14ac:dyDescent="0.2">
      <c r="F406" s="44"/>
    </row>
    <row r="407" spans="6:6" x14ac:dyDescent="0.2">
      <c r="F407" s="44"/>
    </row>
    <row r="408" spans="6:6" x14ac:dyDescent="0.2">
      <c r="F408" s="44"/>
    </row>
    <row r="409" spans="6:6" x14ac:dyDescent="0.2">
      <c r="F409" s="44"/>
    </row>
    <row r="410" spans="6:6" x14ac:dyDescent="0.2">
      <c r="F410" s="44"/>
    </row>
    <row r="411" spans="6:6" x14ac:dyDescent="0.2">
      <c r="F411" s="44"/>
    </row>
    <row r="412" spans="6:6" x14ac:dyDescent="0.2">
      <c r="F412" s="44"/>
    </row>
    <row r="413" spans="6:6" x14ac:dyDescent="0.2">
      <c r="F413" s="44"/>
    </row>
    <row r="414" spans="6:6" x14ac:dyDescent="0.2">
      <c r="F414" s="44"/>
    </row>
    <row r="415" spans="6:6" x14ac:dyDescent="0.2">
      <c r="F415" s="44"/>
    </row>
    <row r="416" spans="6:6" x14ac:dyDescent="0.2">
      <c r="F416" s="44"/>
    </row>
    <row r="417" spans="6:6" x14ac:dyDescent="0.2">
      <c r="F417" s="44"/>
    </row>
    <row r="418" spans="6:6" x14ac:dyDescent="0.2">
      <c r="F418" s="44"/>
    </row>
    <row r="419" spans="6:6" x14ac:dyDescent="0.2">
      <c r="F419" s="44"/>
    </row>
    <row r="420" spans="6:6" x14ac:dyDescent="0.2">
      <c r="F420" s="44"/>
    </row>
    <row r="421" spans="6:6" x14ac:dyDescent="0.2">
      <c r="F421" s="44"/>
    </row>
    <row r="422" spans="6:6" x14ac:dyDescent="0.2">
      <c r="F422" s="44"/>
    </row>
    <row r="423" spans="6:6" x14ac:dyDescent="0.2">
      <c r="F423" s="44"/>
    </row>
    <row r="424" spans="6:6" x14ac:dyDescent="0.2">
      <c r="F424" s="44"/>
    </row>
    <row r="425" spans="6:6" x14ac:dyDescent="0.2">
      <c r="F425" s="44"/>
    </row>
    <row r="426" spans="6:6" x14ac:dyDescent="0.2">
      <c r="F426" s="44"/>
    </row>
    <row r="427" spans="6:6" x14ac:dyDescent="0.2">
      <c r="F427" s="44"/>
    </row>
    <row r="428" spans="6:6" x14ac:dyDescent="0.2">
      <c r="F428" s="44"/>
    </row>
    <row r="429" spans="6:6" x14ac:dyDescent="0.2">
      <c r="F429" s="44"/>
    </row>
    <row r="430" spans="6:6" x14ac:dyDescent="0.2">
      <c r="F430" s="44"/>
    </row>
    <row r="431" spans="6:6" x14ac:dyDescent="0.2">
      <c r="F431" s="44"/>
    </row>
    <row r="432" spans="6:6" x14ac:dyDescent="0.2">
      <c r="F432" s="44"/>
    </row>
    <row r="433" spans="6:6" x14ac:dyDescent="0.2">
      <c r="F433" s="44"/>
    </row>
    <row r="434" spans="6:6" x14ac:dyDescent="0.2">
      <c r="F434" s="44"/>
    </row>
    <row r="435" spans="6:6" x14ac:dyDescent="0.2">
      <c r="F435" s="44"/>
    </row>
    <row r="436" spans="6:6" x14ac:dyDescent="0.2">
      <c r="F436" s="44"/>
    </row>
    <row r="437" spans="6:6" x14ac:dyDescent="0.2">
      <c r="F437" s="44"/>
    </row>
    <row r="438" spans="6:6" x14ac:dyDescent="0.2">
      <c r="F438" s="44"/>
    </row>
    <row r="439" spans="6:6" x14ac:dyDescent="0.2">
      <c r="F439" s="44"/>
    </row>
    <row r="440" spans="6:6" x14ac:dyDescent="0.2">
      <c r="F440" s="44"/>
    </row>
    <row r="441" spans="6:6" x14ac:dyDescent="0.2">
      <c r="F441" s="44"/>
    </row>
    <row r="442" spans="6:6" x14ac:dyDescent="0.2">
      <c r="F442" s="44"/>
    </row>
    <row r="443" spans="6:6" x14ac:dyDescent="0.2">
      <c r="F443" s="44"/>
    </row>
    <row r="444" spans="6:6" x14ac:dyDescent="0.2">
      <c r="F444" s="44"/>
    </row>
    <row r="445" spans="6:6" x14ac:dyDescent="0.2">
      <c r="F445" s="44"/>
    </row>
    <row r="446" spans="6:6" x14ac:dyDescent="0.2">
      <c r="F446" s="44"/>
    </row>
    <row r="447" spans="6:6" x14ac:dyDescent="0.2">
      <c r="F447" s="44"/>
    </row>
    <row r="448" spans="6:6" x14ac:dyDescent="0.2">
      <c r="F448" s="44"/>
    </row>
    <row r="449" spans="6:6" x14ac:dyDescent="0.2">
      <c r="F449" s="44"/>
    </row>
    <row r="450" spans="6:6" x14ac:dyDescent="0.2">
      <c r="F450" s="44"/>
    </row>
    <row r="451" spans="6:6" x14ac:dyDescent="0.2">
      <c r="F451" s="44"/>
    </row>
    <row r="452" spans="6:6" x14ac:dyDescent="0.2">
      <c r="F452" s="44"/>
    </row>
    <row r="453" spans="6:6" x14ac:dyDescent="0.2">
      <c r="F453" s="44"/>
    </row>
    <row r="454" spans="6:6" x14ac:dyDescent="0.2">
      <c r="F454" s="44"/>
    </row>
    <row r="455" spans="6:6" x14ac:dyDescent="0.2">
      <c r="F455" s="44"/>
    </row>
    <row r="456" spans="6:6" x14ac:dyDescent="0.2">
      <c r="F456" s="44"/>
    </row>
    <row r="457" spans="6:6" x14ac:dyDescent="0.2">
      <c r="F457" s="44"/>
    </row>
    <row r="458" spans="6:6" x14ac:dyDescent="0.2">
      <c r="F458" s="44"/>
    </row>
    <row r="459" spans="6:6" x14ac:dyDescent="0.2">
      <c r="F459" s="44"/>
    </row>
    <row r="460" spans="6:6" x14ac:dyDescent="0.2">
      <c r="F460" s="44"/>
    </row>
    <row r="461" spans="6:6" x14ac:dyDescent="0.2">
      <c r="F461" s="44"/>
    </row>
    <row r="462" spans="6:6" x14ac:dyDescent="0.2">
      <c r="F462" s="44"/>
    </row>
    <row r="463" spans="6:6" x14ac:dyDescent="0.2">
      <c r="F463" s="44"/>
    </row>
    <row r="464" spans="6:6" x14ac:dyDescent="0.2">
      <c r="F464" s="44"/>
    </row>
    <row r="465" spans="6:6" x14ac:dyDescent="0.2">
      <c r="F465" s="44"/>
    </row>
    <row r="466" spans="6:6" x14ac:dyDescent="0.2">
      <c r="F466" s="44"/>
    </row>
    <row r="467" spans="6:6" x14ac:dyDescent="0.2">
      <c r="F467" s="44"/>
    </row>
    <row r="468" spans="6:6" x14ac:dyDescent="0.2">
      <c r="F468" s="44"/>
    </row>
    <row r="469" spans="6:6" x14ac:dyDescent="0.2">
      <c r="F469" s="44"/>
    </row>
    <row r="470" spans="6:6" x14ac:dyDescent="0.2">
      <c r="F470" s="44"/>
    </row>
    <row r="471" spans="6:6" x14ac:dyDescent="0.2">
      <c r="F471" s="44"/>
    </row>
    <row r="472" spans="6:6" x14ac:dyDescent="0.2">
      <c r="F472" s="44"/>
    </row>
    <row r="473" spans="6:6" x14ac:dyDescent="0.2">
      <c r="F473" s="44"/>
    </row>
    <row r="474" spans="6:6" x14ac:dyDescent="0.2">
      <c r="F474" s="44"/>
    </row>
    <row r="475" spans="6:6" x14ac:dyDescent="0.2">
      <c r="F475" s="44"/>
    </row>
    <row r="476" spans="6:6" x14ac:dyDescent="0.2">
      <c r="F476" s="44"/>
    </row>
    <row r="477" spans="6:6" x14ac:dyDescent="0.2">
      <c r="F477" s="44"/>
    </row>
    <row r="478" spans="6:6" x14ac:dyDescent="0.2">
      <c r="F478" s="44"/>
    </row>
    <row r="479" spans="6:6" x14ac:dyDescent="0.2">
      <c r="F479" s="44"/>
    </row>
    <row r="480" spans="6:6" x14ac:dyDescent="0.2">
      <c r="F480" s="44"/>
    </row>
    <row r="481" spans="6:6" x14ac:dyDescent="0.2">
      <c r="F481" s="44"/>
    </row>
    <row r="482" spans="6:6" x14ac:dyDescent="0.2">
      <c r="F482" s="44"/>
    </row>
    <row r="483" spans="6:6" x14ac:dyDescent="0.2">
      <c r="F483" s="44"/>
    </row>
    <row r="484" spans="6:6" x14ac:dyDescent="0.2">
      <c r="F484" s="44"/>
    </row>
    <row r="485" spans="6:6" x14ac:dyDescent="0.2">
      <c r="F485" s="44"/>
    </row>
    <row r="486" spans="6:6" x14ac:dyDescent="0.2">
      <c r="F486" s="44"/>
    </row>
    <row r="487" spans="6:6" x14ac:dyDescent="0.2">
      <c r="F487" s="44"/>
    </row>
    <row r="488" spans="6:6" x14ac:dyDescent="0.2">
      <c r="F488" s="44"/>
    </row>
    <row r="489" spans="6:6" x14ac:dyDescent="0.2">
      <c r="F489" s="44"/>
    </row>
    <row r="490" spans="6:6" x14ac:dyDescent="0.2">
      <c r="F490" s="44"/>
    </row>
    <row r="491" spans="6:6" x14ac:dyDescent="0.2">
      <c r="F491" s="44"/>
    </row>
    <row r="492" spans="6:6" x14ac:dyDescent="0.2">
      <c r="F492" s="44"/>
    </row>
    <row r="493" spans="6:6" x14ac:dyDescent="0.2">
      <c r="F493" s="44"/>
    </row>
    <row r="494" spans="6:6" x14ac:dyDescent="0.2">
      <c r="F494" s="44"/>
    </row>
    <row r="495" spans="6:6" x14ac:dyDescent="0.2">
      <c r="F495" s="44"/>
    </row>
    <row r="496" spans="6:6" x14ac:dyDescent="0.2">
      <c r="F496" s="44"/>
    </row>
    <row r="497" spans="6:6" x14ac:dyDescent="0.2">
      <c r="F497" s="44"/>
    </row>
    <row r="498" spans="6:6" x14ac:dyDescent="0.2">
      <c r="F498" s="44"/>
    </row>
    <row r="499" spans="6:6" x14ac:dyDescent="0.2">
      <c r="F499" s="44"/>
    </row>
    <row r="500" spans="6:6" x14ac:dyDescent="0.2">
      <c r="F500" s="44"/>
    </row>
    <row r="501" spans="6:6" x14ac:dyDescent="0.2">
      <c r="F501" s="44"/>
    </row>
    <row r="502" spans="6:6" x14ac:dyDescent="0.2">
      <c r="F502" s="44"/>
    </row>
    <row r="503" spans="6:6" x14ac:dyDescent="0.2">
      <c r="F503" s="44"/>
    </row>
    <row r="504" spans="6:6" x14ac:dyDescent="0.2">
      <c r="F504" s="44"/>
    </row>
    <row r="505" spans="6:6" x14ac:dyDescent="0.2">
      <c r="F505" s="44"/>
    </row>
    <row r="506" spans="6:6" x14ac:dyDescent="0.2">
      <c r="F506" s="44"/>
    </row>
    <row r="507" spans="6:6" x14ac:dyDescent="0.2">
      <c r="F507" s="44"/>
    </row>
    <row r="508" spans="6:6" x14ac:dyDescent="0.2">
      <c r="F508" s="44"/>
    </row>
    <row r="509" spans="6:6" x14ac:dyDescent="0.2">
      <c r="F509" s="44"/>
    </row>
    <row r="510" spans="6:6" x14ac:dyDescent="0.2">
      <c r="F510" s="44"/>
    </row>
    <row r="511" spans="6:6" x14ac:dyDescent="0.2">
      <c r="F511" s="44"/>
    </row>
    <row r="512" spans="6:6" x14ac:dyDescent="0.2">
      <c r="F512" s="44"/>
    </row>
    <row r="513" spans="6:6" x14ac:dyDescent="0.2">
      <c r="F513" s="44"/>
    </row>
    <row r="514" spans="6:6" x14ac:dyDescent="0.2">
      <c r="F514" s="44"/>
    </row>
    <row r="515" spans="6:6" x14ac:dyDescent="0.2">
      <c r="F515" s="44"/>
    </row>
    <row r="516" spans="6:6" x14ac:dyDescent="0.2">
      <c r="F516" s="44"/>
    </row>
    <row r="517" spans="6:6" x14ac:dyDescent="0.2">
      <c r="F517" s="44"/>
    </row>
    <row r="518" spans="6:6" x14ac:dyDescent="0.2">
      <c r="F518" s="44"/>
    </row>
    <row r="519" spans="6:6" x14ac:dyDescent="0.2">
      <c r="F519" s="44"/>
    </row>
    <row r="520" spans="6:6" x14ac:dyDescent="0.2">
      <c r="F520" s="44"/>
    </row>
    <row r="521" spans="6:6" x14ac:dyDescent="0.2">
      <c r="F521" s="44"/>
    </row>
    <row r="522" spans="6:6" x14ac:dyDescent="0.2">
      <c r="F522" s="44"/>
    </row>
    <row r="523" spans="6:6" x14ac:dyDescent="0.2">
      <c r="F523" s="44"/>
    </row>
    <row r="524" spans="6:6" x14ac:dyDescent="0.2">
      <c r="F524" s="44"/>
    </row>
    <row r="525" spans="6:6" x14ac:dyDescent="0.2">
      <c r="F525" s="44"/>
    </row>
    <row r="526" spans="6:6" x14ac:dyDescent="0.2">
      <c r="F526" s="44"/>
    </row>
    <row r="527" spans="6:6" x14ac:dyDescent="0.2">
      <c r="F527" s="44"/>
    </row>
    <row r="528" spans="6:6" x14ac:dyDescent="0.2">
      <c r="F528" s="44"/>
    </row>
    <row r="529" spans="6:6" x14ac:dyDescent="0.2">
      <c r="F529" s="44"/>
    </row>
    <row r="530" spans="6:6" x14ac:dyDescent="0.2">
      <c r="F530" s="44"/>
    </row>
    <row r="531" spans="6:6" x14ac:dyDescent="0.2">
      <c r="F531" s="44"/>
    </row>
    <row r="532" spans="6:6" x14ac:dyDescent="0.2">
      <c r="F532" s="44"/>
    </row>
    <row r="533" spans="6:6" x14ac:dyDescent="0.2">
      <c r="F533" s="44"/>
    </row>
    <row r="534" spans="6:6" x14ac:dyDescent="0.2">
      <c r="F534" s="44"/>
    </row>
    <row r="535" spans="6:6" x14ac:dyDescent="0.2">
      <c r="F535" s="44"/>
    </row>
    <row r="536" spans="6:6" x14ac:dyDescent="0.2">
      <c r="F536" s="44"/>
    </row>
    <row r="537" spans="6:6" x14ac:dyDescent="0.2">
      <c r="F537" s="44"/>
    </row>
    <row r="538" spans="6:6" x14ac:dyDescent="0.2">
      <c r="F538" s="44"/>
    </row>
    <row r="539" spans="6:6" x14ac:dyDescent="0.2">
      <c r="F539" s="44"/>
    </row>
    <row r="540" spans="6:6" x14ac:dyDescent="0.2">
      <c r="F540" s="44"/>
    </row>
    <row r="541" spans="6:6" x14ac:dyDescent="0.2">
      <c r="F541" s="44"/>
    </row>
  </sheetData>
  <pageMargins left="0.70866141732283472" right="0.70866141732283472" top="0.78740157480314965" bottom="0.78740157480314965" header="0.31496062992125984" footer="0.31496062992125984"/>
  <pageSetup paperSize="9" scale="73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Rangliste Final</vt:lpstr>
      <vt:lpstr>Finalquali</vt:lpstr>
      <vt:lpstr>Rangliste ab 9.Rang</vt:lpstr>
      <vt:lpstr>KT Meister, Ausz.</vt:lpstr>
      <vt:lpstr>Gutpunkte</vt:lpstr>
      <vt:lpstr>Gelöschte Schützen</vt:lpstr>
      <vt:lpstr>Finalquali!Druckbereich</vt:lpstr>
      <vt:lpstr>'Rangliste ab 9.Rang'!Druckbereich</vt:lpstr>
      <vt:lpstr>'Rangliste Final'!Druckbereich</vt:lpstr>
      <vt:lpstr>'Rangliste ab 9.Rang'!Drucktitel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Oesch</dc:creator>
  <cp:lastModifiedBy>Ernst Nydegger</cp:lastModifiedBy>
  <cp:lastPrinted>2015-08-09T18:44:52Z</cp:lastPrinted>
  <dcterms:created xsi:type="dcterms:W3CDTF">2005-08-08T11:01:07Z</dcterms:created>
  <dcterms:modified xsi:type="dcterms:W3CDTF">2015-08-11T09:28:24Z</dcterms:modified>
</cp:coreProperties>
</file>