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15" windowHeight="9465" activeTab="1"/>
  </bookViews>
  <sheets>
    <sheet name="Gutpunkte" sheetId="7" r:id="rId1"/>
    <sheet name="KT Meister, Ausz." sheetId="5" r:id="rId2"/>
    <sheet name="Final" sheetId="8" r:id="rId3"/>
    <sheet name="Finalquali" sheetId="2" r:id="rId4"/>
    <sheet name="Rangliste ab 9.Rang" sheetId="1" r:id="rId5"/>
    <sheet name="Gruppen A" sheetId="3" r:id="rId6"/>
    <sheet name="Gruppen B" sheetId="6" r:id="rId7"/>
  </sheets>
  <externalReferences>
    <externalReference r:id="rId8"/>
  </externalReferences>
  <definedNames>
    <definedName name="_xlnm.Print_Area" localSheetId="2">Final!$A$1:$O$61</definedName>
    <definedName name="_xlnm.Print_Area" localSheetId="3">Finalquali!$B$1:$U$53</definedName>
    <definedName name="_xlnm.Print_Area" localSheetId="5">'Gruppen A'!$B$1:$S$64</definedName>
    <definedName name="_xlnm.Print_Area" localSheetId="6">'Gruppen B'!$B$1:$S$49</definedName>
    <definedName name="_xlnm.Print_Area" localSheetId="4">'Rangliste ab 9.Rang'!$B$1:$T$76</definedName>
    <definedName name="_xlnm.Print_Titles" localSheetId="4">'Rangliste ab 9.Rang'!$2:$6</definedName>
  </definedNames>
  <calcPr calcId="145621"/>
</workbook>
</file>

<file path=xl/calcChain.xml><?xml version="1.0" encoding="utf-8"?>
<calcChain xmlns="http://schemas.openxmlformats.org/spreadsheetml/2006/main">
  <c r="F48" i="8" l="1"/>
  <c r="E48" i="8"/>
  <c r="M47" i="8"/>
  <c r="L47" i="8"/>
  <c r="K47" i="8"/>
  <c r="J47" i="8"/>
  <c r="I47" i="8"/>
  <c r="I45" i="8" s="1"/>
  <c r="H47" i="8"/>
  <c r="G47" i="8"/>
  <c r="F47" i="8"/>
  <c r="F45" i="8" s="1"/>
  <c r="E47" i="8"/>
  <c r="M46" i="8"/>
  <c r="M45" i="8" s="1"/>
  <c r="L46" i="8"/>
  <c r="K46" i="8"/>
  <c r="K45" i="8" s="1"/>
  <c r="J46" i="8"/>
  <c r="I46" i="8"/>
  <c r="H46" i="8"/>
  <c r="G46" i="8"/>
  <c r="G45" i="8" s="1"/>
  <c r="F46" i="8"/>
  <c r="E46" i="8"/>
  <c r="E45" i="8" s="1"/>
  <c r="H45" i="8"/>
  <c r="D45" i="8"/>
  <c r="C45" i="8"/>
  <c r="B45" i="8"/>
  <c r="F43" i="8"/>
  <c r="E43" i="8"/>
  <c r="M42" i="8"/>
  <c r="L42" i="8"/>
  <c r="K42" i="8"/>
  <c r="J42" i="8"/>
  <c r="I42" i="8"/>
  <c r="H42" i="8"/>
  <c r="G42" i="8"/>
  <c r="F42" i="8"/>
  <c r="E42" i="8"/>
  <c r="M41" i="8"/>
  <c r="M40" i="8" s="1"/>
  <c r="L41" i="8"/>
  <c r="K41" i="8"/>
  <c r="J41" i="8"/>
  <c r="I41" i="8"/>
  <c r="I40" i="8" s="1"/>
  <c r="H41" i="8"/>
  <c r="H40" i="8" s="1"/>
  <c r="G41" i="8"/>
  <c r="F41" i="8"/>
  <c r="E41" i="8"/>
  <c r="D40" i="8"/>
  <c r="C40" i="8"/>
  <c r="B40" i="8"/>
  <c r="F38" i="8"/>
  <c r="E38" i="8"/>
  <c r="M37" i="8"/>
  <c r="L37" i="8"/>
  <c r="K37" i="8"/>
  <c r="J37" i="8"/>
  <c r="I37" i="8"/>
  <c r="H37" i="8"/>
  <c r="G37" i="8"/>
  <c r="F37" i="8"/>
  <c r="E37" i="8"/>
  <c r="M36" i="8"/>
  <c r="L36" i="8"/>
  <c r="K36" i="8"/>
  <c r="J36" i="8"/>
  <c r="J35" i="8" s="1"/>
  <c r="I36" i="8"/>
  <c r="I35" i="8" s="1"/>
  <c r="H36" i="8"/>
  <c r="G36" i="8"/>
  <c r="F36" i="8"/>
  <c r="F35" i="8" s="1"/>
  <c r="E36" i="8"/>
  <c r="D35" i="8"/>
  <c r="C35" i="8"/>
  <c r="B35" i="8"/>
  <c r="F33" i="8"/>
  <c r="E33" i="8"/>
  <c r="M32" i="8"/>
  <c r="L32" i="8"/>
  <c r="K32" i="8"/>
  <c r="J32" i="8"/>
  <c r="I32" i="8"/>
  <c r="H32" i="8"/>
  <c r="G32" i="8"/>
  <c r="F32" i="8"/>
  <c r="E32" i="8"/>
  <c r="M31" i="8"/>
  <c r="L31" i="8"/>
  <c r="K31" i="8"/>
  <c r="J31" i="8"/>
  <c r="J30" i="8" s="1"/>
  <c r="I31" i="8"/>
  <c r="H31" i="8"/>
  <c r="G31" i="8"/>
  <c r="G30" i="8" s="1"/>
  <c r="F31" i="8"/>
  <c r="E31" i="8"/>
  <c r="K30" i="8"/>
  <c r="D30" i="8"/>
  <c r="C30" i="8"/>
  <c r="B30" i="8"/>
  <c r="F28" i="8"/>
  <c r="E28" i="8"/>
  <c r="M27" i="8"/>
  <c r="L27" i="8"/>
  <c r="L25" i="8" s="1"/>
  <c r="K27" i="8"/>
  <c r="J27" i="8"/>
  <c r="I27" i="8"/>
  <c r="H27" i="8"/>
  <c r="G27" i="8"/>
  <c r="F27" i="8"/>
  <c r="E27" i="8"/>
  <c r="M26" i="8"/>
  <c r="L26" i="8"/>
  <c r="K26" i="8"/>
  <c r="K25" i="8" s="1"/>
  <c r="J26" i="8"/>
  <c r="I26" i="8"/>
  <c r="H26" i="8"/>
  <c r="H25" i="8" s="1"/>
  <c r="G26" i="8"/>
  <c r="F26" i="8"/>
  <c r="E26" i="8"/>
  <c r="D25" i="8"/>
  <c r="C25" i="8"/>
  <c r="B25" i="8"/>
  <c r="F23" i="8"/>
  <c r="E23" i="8"/>
  <c r="M22" i="8"/>
  <c r="M20" i="8" s="1"/>
  <c r="L22" i="8"/>
  <c r="K22" i="8"/>
  <c r="J22" i="8"/>
  <c r="I22" i="8"/>
  <c r="H22" i="8"/>
  <c r="G22" i="8"/>
  <c r="F22" i="8"/>
  <c r="E22" i="8"/>
  <c r="M21" i="8"/>
  <c r="L21" i="8"/>
  <c r="L20" i="8" s="1"/>
  <c r="K21" i="8"/>
  <c r="J21" i="8"/>
  <c r="I21" i="8"/>
  <c r="I20" i="8" s="1"/>
  <c r="H21" i="8"/>
  <c r="G21" i="8"/>
  <c r="F21" i="8"/>
  <c r="E21" i="8"/>
  <c r="E20" i="8"/>
  <c r="D20" i="8"/>
  <c r="C20" i="8"/>
  <c r="B20" i="8"/>
  <c r="F18" i="8"/>
  <c r="E18" i="8"/>
  <c r="M17" i="8"/>
  <c r="L17" i="8"/>
  <c r="K17" i="8"/>
  <c r="J17" i="8"/>
  <c r="J15" i="8" s="1"/>
  <c r="I17" i="8"/>
  <c r="H17" i="8"/>
  <c r="G17" i="8"/>
  <c r="G15" i="8" s="1"/>
  <c r="F17" i="8"/>
  <c r="E17" i="8"/>
  <c r="M16" i="8"/>
  <c r="L16" i="8"/>
  <c r="L15" i="8" s="1"/>
  <c r="K16" i="8"/>
  <c r="J16" i="8"/>
  <c r="I16" i="8"/>
  <c r="H16" i="8"/>
  <c r="H15" i="8" s="1"/>
  <c r="G16" i="8"/>
  <c r="F16" i="8"/>
  <c r="E16" i="8"/>
  <c r="F15" i="8"/>
  <c r="D15" i="8"/>
  <c r="C15" i="8"/>
  <c r="B15" i="8"/>
  <c r="F13" i="8"/>
  <c r="E13" i="8"/>
  <c r="M12" i="8"/>
  <c r="L12" i="8"/>
  <c r="K12" i="8"/>
  <c r="J12" i="8"/>
  <c r="I12" i="8"/>
  <c r="H12" i="8"/>
  <c r="H10" i="8" s="1"/>
  <c r="G12" i="8"/>
  <c r="F12" i="8"/>
  <c r="E12" i="8"/>
  <c r="M11" i="8"/>
  <c r="M10" i="8" s="1"/>
  <c r="L11" i="8"/>
  <c r="K11" i="8"/>
  <c r="J11" i="8"/>
  <c r="I11" i="8"/>
  <c r="I10" i="8" s="1"/>
  <c r="H11" i="8"/>
  <c r="G11" i="8"/>
  <c r="G10" i="8" s="1"/>
  <c r="F11" i="8"/>
  <c r="E11" i="8"/>
  <c r="E10" i="8" s="1"/>
  <c r="K10" i="8"/>
  <c r="D10" i="8"/>
  <c r="C10" i="8"/>
  <c r="B10" i="8"/>
  <c r="D4" i="8"/>
  <c r="C76" i="1"/>
  <c r="D76" i="1"/>
  <c r="E76" i="1"/>
  <c r="G76" i="1"/>
  <c r="J76" i="1"/>
  <c r="M76" i="1"/>
  <c r="P76" i="1"/>
  <c r="S76" i="1"/>
  <c r="T76" i="1" s="1"/>
  <c r="C75" i="1"/>
  <c r="D75" i="1"/>
  <c r="E75" i="1"/>
  <c r="G75" i="1"/>
  <c r="J75" i="1"/>
  <c r="M75" i="1"/>
  <c r="P75" i="1"/>
  <c r="S75" i="1"/>
  <c r="T75" i="1" s="1"/>
  <c r="C12" i="1"/>
  <c r="D12" i="1"/>
  <c r="E12" i="1"/>
  <c r="G12" i="1"/>
  <c r="J12" i="1"/>
  <c r="M12" i="1"/>
  <c r="P12" i="1"/>
  <c r="S12" i="1"/>
  <c r="T12" i="1" s="1"/>
  <c r="Y215" i="7"/>
  <c r="Z215" i="7" s="1"/>
  <c r="C34" i="1"/>
  <c r="D34" i="1"/>
  <c r="E34" i="1"/>
  <c r="G34" i="1"/>
  <c r="J34" i="1"/>
  <c r="M34" i="1"/>
  <c r="P34" i="1"/>
  <c r="S34" i="1"/>
  <c r="T34" i="1" s="1"/>
  <c r="C69" i="1"/>
  <c r="D69" i="1"/>
  <c r="E69" i="1"/>
  <c r="G69" i="1"/>
  <c r="J69" i="1"/>
  <c r="M69" i="1"/>
  <c r="P69" i="1"/>
  <c r="S69" i="1"/>
  <c r="T69" i="1" s="1"/>
  <c r="Y26" i="7"/>
  <c r="Z26" i="7" s="1"/>
  <c r="C9" i="1"/>
  <c r="D9" i="1"/>
  <c r="E9" i="1"/>
  <c r="G9" i="1"/>
  <c r="J9" i="1"/>
  <c r="M9" i="1"/>
  <c r="P9" i="1"/>
  <c r="S9" i="1"/>
  <c r="T9" i="1" s="1"/>
  <c r="C18" i="6"/>
  <c r="D18" i="6"/>
  <c r="E18" i="6"/>
  <c r="G18" i="6"/>
  <c r="H18" i="6"/>
  <c r="I18" i="6"/>
  <c r="K18" i="6"/>
  <c r="L18" i="6"/>
  <c r="N18" i="6"/>
  <c r="O18" i="6"/>
  <c r="C19" i="6"/>
  <c r="D19" i="6"/>
  <c r="E19" i="6"/>
  <c r="G19" i="6"/>
  <c r="H19" i="6"/>
  <c r="I19" i="6"/>
  <c r="K19" i="6"/>
  <c r="L19" i="6"/>
  <c r="N19" i="6"/>
  <c r="O19" i="6"/>
  <c r="S21" i="1"/>
  <c r="T21" i="1" s="1"/>
  <c r="S16" i="1"/>
  <c r="T16" i="1" s="1"/>
  <c r="S61" i="1"/>
  <c r="T61" i="1" s="1"/>
  <c r="S30" i="1"/>
  <c r="T30" i="1" s="1"/>
  <c r="S62" i="1"/>
  <c r="T62" i="1" s="1"/>
  <c r="S50" i="1"/>
  <c r="T50" i="1" s="1"/>
  <c r="P50" i="1"/>
  <c r="P62" i="1"/>
  <c r="P30" i="1"/>
  <c r="P61" i="1"/>
  <c r="P16" i="1"/>
  <c r="P21" i="1"/>
  <c r="M50" i="1"/>
  <c r="M62" i="1"/>
  <c r="M30" i="1"/>
  <c r="M61" i="1"/>
  <c r="M16" i="1"/>
  <c r="M21" i="1"/>
  <c r="J50" i="1"/>
  <c r="J62" i="1"/>
  <c r="J30" i="1"/>
  <c r="J61" i="1"/>
  <c r="J16" i="1"/>
  <c r="J21" i="1"/>
  <c r="C50" i="1"/>
  <c r="D50" i="1"/>
  <c r="E50" i="1"/>
  <c r="G50" i="1"/>
  <c r="C62" i="1"/>
  <c r="D62" i="1"/>
  <c r="E62" i="1"/>
  <c r="G62" i="1"/>
  <c r="C30" i="1"/>
  <c r="D30" i="1"/>
  <c r="E30" i="1"/>
  <c r="G30" i="1"/>
  <c r="C61" i="1"/>
  <c r="D61" i="1"/>
  <c r="E61" i="1"/>
  <c r="G61" i="1"/>
  <c r="C16" i="1"/>
  <c r="D16" i="1"/>
  <c r="E16" i="1"/>
  <c r="G16" i="1"/>
  <c r="C21" i="1"/>
  <c r="D21" i="1"/>
  <c r="E21" i="1"/>
  <c r="G21" i="1"/>
  <c r="Y79" i="7"/>
  <c r="Z79" i="7" s="1"/>
  <c r="Y141" i="7"/>
  <c r="Z141" i="7" s="1"/>
  <c r="Y49" i="7"/>
  <c r="Z49" i="7" s="1"/>
  <c r="Y50" i="7"/>
  <c r="Z50" i="7" s="1"/>
  <c r="Y274" i="7"/>
  <c r="Z274" i="7" s="1"/>
  <c r="Y144" i="7"/>
  <c r="Z144" i="7" s="1"/>
  <c r="Y84" i="7"/>
  <c r="Z84" i="7" s="1"/>
  <c r="Y111" i="7"/>
  <c r="Z111" i="7" s="1"/>
  <c r="Y246" i="7"/>
  <c r="Z246" i="7" s="1"/>
  <c r="Y245" i="7"/>
  <c r="Z245" i="7" s="1"/>
  <c r="Y121" i="7"/>
  <c r="Z121" i="7" s="1"/>
  <c r="S24" i="1"/>
  <c r="S17" i="1"/>
  <c r="S35" i="1"/>
  <c r="S38" i="1"/>
  <c r="S26" i="1"/>
  <c r="S70" i="1"/>
  <c r="S72" i="1"/>
  <c r="S45" i="2"/>
  <c r="S41" i="2"/>
  <c r="S37" i="2"/>
  <c r="S33" i="2"/>
  <c r="S29" i="2"/>
  <c r="S25" i="2"/>
  <c r="S21" i="2"/>
  <c r="S17" i="2"/>
  <c r="S43" i="1"/>
  <c r="S29" i="1"/>
  <c r="S22" i="1"/>
  <c r="S74" i="1"/>
  <c r="S59" i="1"/>
  <c r="S25" i="1"/>
  <c r="S18" i="1"/>
  <c r="S14" i="1"/>
  <c r="S8" i="1"/>
  <c r="S40" i="1"/>
  <c r="S7" i="1"/>
  <c r="S36" i="1"/>
  <c r="S63" i="1"/>
  <c r="S71" i="1"/>
  <c r="S45" i="1"/>
  <c r="S27" i="1"/>
  <c r="S10" i="1"/>
  <c r="S56" i="1"/>
  <c r="S65" i="1"/>
  <c r="S48" i="1"/>
  <c r="S46" i="1"/>
  <c r="S57" i="1"/>
  <c r="S33" i="1"/>
  <c r="S37" i="1"/>
  <c r="S68" i="1"/>
  <c r="S58" i="1"/>
  <c r="S49" i="1"/>
  <c r="S31" i="1"/>
  <c r="S52" i="1"/>
  <c r="S28" i="1"/>
  <c r="S15" i="1"/>
  <c r="S11" i="1"/>
  <c r="S54" i="1"/>
  <c r="S23" i="1"/>
  <c r="S42" i="1"/>
  <c r="S73" i="1"/>
  <c r="S60" i="1"/>
  <c r="S44" i="1"/>
  <c r="S64" i="1"/>
  <c r="S51" i="1"/>
  <c r="S66" i="1"/>
  <c r="S67" i="1"/>
  <c r="S32" i="1"/>
  <c r="S55" i="1"/>
  <c r="S53" i="1"/>
  <c r="S39" i="1"/>
  <c r="S41" i="1"/>
  <c r="T41" i="1" s="1"/>
  <c r="S13" i="1"/>
  <c r="S19" i="1"/>
  <c r="S47" i="1"/>
  <c r="S20" i="1"/>
  <c r="H20" i="8" l="1"/>
  <c r="G25" i="8"/>
  <c r="N25" i="8" s="1"/>
  <c r="F30" i="8"/>
  <c r="E35" i="8"/>
  <c r="N35" i="8" s="1"/>
  <c r="M35" i="8"/>
  <c r="L40" i="8"/>
  <c r="F10" i="8"/>
  <c r="N10" i="8" s="1"/>
  <c r="E15" i="8"/>
  <c r="M15" i="8"/>
  <c r="K20" i="8"/>
  <c r="J20" i="8"/>
  <c r="J25" i="8"/>
  <c r="I25" i="8"/>
  <c r="I30" i="8"/>
  <c r="H30" i="8"/>
  <c r="H35" i="8"/>
  <c r="G35" i="8"/>
  <c r="G40" i="8"/>
  <c r="N40" i="8" s="1"/>
  <c r="F40" i="8"/>
  <c r="E40" i="8"/>
  <c r="L45" i="8"/>
  <c r="L10" i="8"/>
  <c r="K15" i="8"/>
  <c r="J45" i="8"/>
  <c r="N45" i="8" s="1"/>
  <c r="J10" i="8"/>
  <c r="I15" i="8"/>
  <c r="G20" i="8"/>
  <c r="F20" i="8"/>
  <c r="F25" i="8"/>
  <c r="E25" i="8"/>
  <c r="M25" i="8"/>
  <c r="E30" i="8"/>
  <c r="M30" i="8"/>
  <c r="L30" i="8"/>
  <c r="L35" i="8"/>
  <c r="K35" i="8"/>
  <c r="K40" i="8"/>
  <c r="J40" i="8"/>
  <c r="N20" i="8"/>
  <c r="Q75" i="1"/>
  <c r="Q76" i="1"/>
  <c r="Q61" i="1"/>
  <c r="Q69" i="1"/>
  <c r="Q12" i="1"/>
  <c r="Q16" i="1"/>
  <c r="Q50" i="1"/>
  <c r="Q30" i="1"/>
  <c r="Q21" i="1"/>
  <c r="Q62" i="1"/>
  <c r="Q34" i="1"/>
  <c r="Q9" i="1"/>
  <c r="J19" i="6"/>
  <c r="M18" i="6"/>
  <c r="P19" i="6"/>
  <c r="M19" i="6"/>
  <c r="J18" i="6"/>
  <c r="P18" i="6"/>
  <c r="Y110" i="7"/>
  <c r="Z110" i="7" s="1"/>
  <c r="Y7" i="7"/>
  <c r="Z7" i="7" s="1"/>
  <c r="Y8" i="7"/>
  <c r="Z8" i="7" s="1"/>
  <c r="Y9" i="7"/>
  <c r="Z9" i="7" s="1"/>
  <c r="Y12" i="7"/>
  <c r="Z12" i="7" s="1"/>
  <c r="Y13" i="7"/>
  <c r="Z13" i="7" s="1"/>
  <c r="Y14" i="7"/>
  <c r="Z14" i="7" s="1"/>
  <c r="Y15" i="7"/>
  <c r="Z15" i="7" s="1"/>
  <c r="Y16" i="7"/>
  <c r="Z16" i="7" s="1"/>
  <c r="Y17" i="7"/>
  <c r="Z17" i="7" s="1"/>
  <c r="Y18" i="7"/>
  <c r="Z18" i="7" s="1"/>
  <c r="Y19" i="7"/>
  <c r="Z19" i="7" s="1"/>
  <c r="Y20" i="7"/>
  <c r="Z20" i="7" s="1"/>
  <c r="Y21" i="7"/>
  <c r="Z21" i="7" s="1"/>
  <c r="Y22" i="7"/>
  <c r="Z22" i="7" s="1"/>
  <c r="Y23" i="7"/>
  <c r="Z23" i="7" s="1"/>
  <c r="Y24" i="7"/>
  <c r="Z24" i="7" s="1"/>
  <c r="Y25" i="7"/>
  <c r="Z25" i="7" s="1"/>
  <c r="Y27" i="7"/>
  <c r="Z27" i="7" s="1"/>
  <c r="Y28" i="7"/>
  <c r="Z28" i="7" s="1"/>
  <c r="Y29" i="7"/>
  <c r="Z29" i="7" s="1"/>
  <c r="Y30" i="7"/>
  <c r="Z30" i="7" s="1"/>
  <c r="Y31" i="7"/>
  <c r="Z31" i="7" s="1"/>
  <c r="Y32" i="7"/>
  <c r="Z32" i="7" s="1"/>
  <c r="Y33" i="7"/>
  <c r="Z33" i="7" s="1"/>
  <c r="Y34" i="7"/>
  <c r="Z34" i="7" s="1"/>
  <c r="Y35" i="7"/>
  <c r="Z35" i="7" s="1"/>
  <c r="Y36" i="7"/>
  <c r="Z36" i="7" s="1"/>
  <c r="Y37" i="7"/>
  <c r="Z37" i="7" s="1"/>
  <c r="Y38" i="7"/>
  <c r="Z38" i="7" s="1"/>
  <c r="Y39" i="7"/>
  <c r="Z39" i="7" s="1"/>
  <c r="Y40" i="7"/>
  <c r="Z40" i="7" s="1"/>
  <c r="Y41" i="7"/>
  <c r="Z41" i="7" s="1"/>
  <c r="Y42" i="7"/>
  <c r="Z42" i="7" s="1"/>
  <c r="Y43" i="7"/>
  <c r="Z43" i="7" s="1"/>
  <c r="Y46" i="7"/>
  <c r="Z46" i="7" s="1"/>
  <c r="Y47" i="7"/>
  <c r="Z47" i="7" s="1"/>
  <c r="Y48" i="7"/>
  <c r="Z48" i="7" s="1"/>
  <c r="Y53" i="7"/>
  <c r="Z53" i="7" s="1"/>
  <c r="Y54" i="7"/>
  <c r="Z54" i="7" s="1"/>
  <c r="Y55" i="7"/>
  <c r="Z55" i="7" s="1"/>
  <c r="Y56" i="7"/>
  <c r="Z56" i="7" s="1"/>
  <c r="Y57" i="7"/>
  <c r="Z57" i="7" s="1"/>
  <c r="Y58" i="7"/>
  <c r="Z58" i="7" s="1"/>
  <c r="Y59" i="7"/>
  <c r="Z59" i="7" s="1"/>
  <c r="Y60" i="7"/>
  <c r="Z60" i="7" s="1"/>
  <c r="Y63" i="7"/>
  <c r="Z63" i="7" s="1"/>
  <c r="Y64" i="7"/>
  <c r="Z64" i="7" s="1"/>
  <c r="Y65" i="7"/>
  <c r="Z65" i="7" s="1"/>
  <c r="Y66" i="7"/>
  <c r="Z66" i="7" s="1"/>
  <c r="Y67" i="7"/>
  <c r="Z67" i="7" s="1"/>
  <c r="Y68" i="7"/>
  <c r="Z68" i="7" s="1"/>
  <c r="Y69" i="7"/>
  <c r="Z69" i="7" s="1"/>
  <c r="Y72" i="7"/>
  <c r="Z72" i="7" s="1"/>
  <c r="Y73" i="7"/>
  <c r="Z73" i="7" s="1"/>
  <c r="Y74" i="7"/>
  <c r="Z74" i="7" s="1"/>
  <c r="Y75" i="7"/>
  <c r="Z75" i="7" s="1"/>
  <c r="Y76" i="7"/>
  <c r="Z76" i="7" s="1"/>
  <c r="Y77" i="7"/>
  <c r="Z77" i="7" s="1"/>
  <c r="Y78" i="7"/>
  <c r="Z78" i="7" s="1"/>
  <c r="Y82" i="7"/>
  <c r="Z82" i="7" s="1"/>
  <c r="Y83" i="7"/>
  <c r="Z83" i="7" s="1"/>
  <c r="Y85" i="7"/>
  <c r="Z85" i="7" s="1"/>
  <c r="Y86" i="7"/>
  <c r="Z86" i="7" s="1"/>
  <c r="Y87" i="7"/>
  <c r="Z87" i="7" s="1"/>
  <c r="Y88" i="7"/>
  <c r="Z88" i="7" s="1"/>
  <c r="Y89" i="7"/>
  <c r="Z89" i="7" s="1"/>
  <c r="Y90" i="7"/>
  <c r="Z90" i="7" s="1"/>
  <c r="Y91" i="7"/>
  <c r="Z91" i="7" s="1"/>
  <c r="Y92" i="7"/>
  <c r="Z92" i="7" s="1"/>
  <c r="Y93" i="7"/>
  <c r="Z93" i="7" s="1"/>
  <c r="Y94" i="7"/>
  <c r="Z94" i="7" s="1"/>
  <c r="Y97" i="7"/>
  <c r="Z97" i="7" s="1"/>
  <c r="Y98" i="7"/>
  <c r="Z98" i="7" s="1"/>
  <c r="Y99" i="7"/>
  <c r="Z99" i="7" s="1"/>
  <c r="Y100" i="7"/>
  <c r="Z100" i="7" s="1"/>
  <c r="Y101" i="7"/>
  <c r="Z101" i="7" s="1"/>
  <c r="Y102" i="7"/>
  <c r="Z102" i="7" s="1"/>
  <c r="Y103" i="7"/>
  <c r="Z103" i="7" s="1"/>
  <c r="Y104" i="7"/>
  <c r="Z104" i="7" s="1"/>
  <c r="Y105" i="7"/>
  <c r="Z105" i="7" s="1"/>
  <c r="Y106" i="7"/>
  <c r="Z106" i="7" s="1"/>
  <c r="Y107" i="7"/>
  <c r="Z107" i="7" s="1"/>
  <c r="Y108" i="7"/>
  <c r="Z108" i="7" s="1"/>
  <c r="Y109" i="7"/>
  <c r="Z109" i="7" s="1"/>
  <c r="Y112" i="7"/>
  <c r="Z112" i="7" s="1"/>
  <c r="Y113" i="7"/>
  <c r="Z113" i="7" s="1"/>
  <c r="Y116" i="7"/>
  <c r="Z116" i="7" s="1"/>
  <c r="Y117" i="7"/>
  <c r="Z117" i="7" s="1"/>
  <c r="Y120" i="7"/>
  <c r="Z120" i="7" s="1"/>
  <c r="Y122" i="7"/>
  <c r="Z122" i="7" s="1"/>
  <c r="Y123" i="7"/>
  <c r="Z123" i="7" s="1"/>
  <c r="Y124" i="7"/>
  <c r="Z124" i="7" s="1"/>
  <c r="Y125" i="7"/>
  <c r="Z125" i="7" s="1"/>
  <c r="Y126" i="7"/>
  <c r="Z126" i="7" s="1"/>
  <c r="Y127" i="7"/>
  <c r="Z127" i="7" s="1"/>
  <c r="Y130" i="7"/>
  <c r="Z130" i="7" s="1"/>
  <c r="Y131" i="7"/>
  <c r="Z131" i="7" s="1"/>
  <c r="Y132" i="7"/>
  <c r="Z132" i="7" s="1"/>
  <c r="Y133" i="7"/>
  <c r="Z133" i="7" s="1"/>
  <c r="Y134" i="7"/>
  <c r="Z134" i="7" s="1"/>
  <c r="Y135" i="7"/>
  <c r="Z135" i="7" s="1"/>
  <c r="Y136" i="7"/>
  <c r="Z136" i="7" s="1"/>
  <c r="Y137" i="7"/>
  <c r="Z137" i="7" s="1"/>
  <c r="Y138" i="7"/>
  <c r="Z138" i="7" s="1"/>
  <c r="Y139" i="7"/>
  <c r="Z139" i="7" s="1"/>
  <c r="Y140" i="7"/>
  <c r="Z140" i="7" s="1"/>
  <c r="Y145" i="7"/>
  <c r="Z145" i="7" s="1"/>
  <c r="Y146" i="7"/>
  <c r="Z146" i="7" s="1"/>
  <c r="Y147" i="7"/>
  <c r="Z147" i="7" s="1"/>
  <c r="Y148" i="7"/>
  <c r="Z148" i="7" s="1"/>
  <c r="Y149" i="7"/>
  <c r="Z149" i="7" s="1"/>
  <c r="Y150" i="7"/>
  <c r="Z150" i="7" s="1"/>
  <c r="Y151" i="7"/>
  <c r="Z151" i="7" s="1"/>
  <c r="Y152" i="7"/>
  <c r="Z152" i="7" s="1"/>
  <c r="Y153" i="7"/>
  <c r="Z153" i="7" s="1"/>
  <c r="Y156" i="7"/>
  <c r="Z156" i="7" s="1"/>
  <c r="Y157" i="7"/>
  <c r="Z157" i="7" s="1"/>
  <c r="Y158" i="7"/>
  <c r="Z158" i="7" s="1"/>
  <c r="Y159" i="7"/>
  <c r="Z159" i="7" s="1"/>
  <c r="Y160" i="7"/>
  <c r="Z160" i="7" s="1"/>
  <c r="Y161" i="7"/>
  <c r="Z161" i="7" s="1"/>
  <c r="Y162" i="7"/>
  <c r="Z162" i="7" s="1"/>
  <c r="Y163" i="7"/>
  <c r="Z163" i="7" s="1"/>
  <c r="Y164" i="7"/>
  <c r="Z164" i="7" s="1"/>
  <c r="Y165" i="7"/>
  <c r="Z165" i="7" s="1"/>
  <c r="Y166" i="7"/>
  <c r="Z166" i="7" s="1"/>
  <c r="Y167" i="7"/>
  <c r="Z167" i="7" s="1"/>
  <c r="Y168" i="7"/>
  <c r="Z168" i="7" s="1"/>
  <c r="Y169" i="7"/>
  <c r="Z169" i="7" s="1"/>
  <c r="Y170" i="7"/>
  <c r="Z170" i="7" s="1"/>
  <c r="Y171" i="7"/>
  <c r="Z171" i="7" s="1"/>
  <c r="Y172" i="7"/>
  <c r="Z172" i="7" s="1"/>
  <c r="Y173" i="7"/>
  <c r="Z173" i="7" s="1"/>
  <c r="Y176" i="7"/>
  <c r="Z176" i="7" s="1"/>
  <c r="Y179" i="7"/>
  <c r="Z179" i="7" s="1"/>
  <c r="Y182" i="7"/>
  <c r="Z182" i="7" s="1"/>
  <c r="Y185" i="7"/>
  <c r="Z185" i="7" s="1"/>
  <c r="Y186" i="7"/>
  <c r="Z186" i="7" s="1"/>
  <c r="Y187" i="7"/>
  <c r="Z187" i="7" s="1"/>
  <c r="Y188" i="7"/>
  <c r="Z188" i="7" s="1"/>
  <c r="Y189" i="7"/>
  <c r="Z189" i="7" s="1"/>
  <c r="Y190" i="7"/>
  <c r="Z190" i="7" s="1"/>
  <c r="Y191" i="7"/>
  <c r="Z191" i="7" s="1"/>
  <c r="Y192" i="7"/>
  <c r="Z192" i="7" s="1"/>
  <c r="Y193" i="7"/>
  <c r="Z193" i="7" s="1"/>
  <c r="Y196" i="7"/>
  <c r="Z196" i="7" s="1"/>
  <c r="Y197" i="7"/>
  <c r="Z197" i="7" s="1"/>
  <c r="Y198" i="7"/>
  <c r="Z198" i="7" s="1"/>
  <c r="Y199" i="7"/>
  <c r="Z199" i="7" s="1"/>
  <c r="Y200" i="7"/>
  <c r="Z200" i="7" s="1"/>
  <c r="Y201" i="7"/>
  <c r="Z201" i="7" s="1"/>
  <c r="Y204" i="7"/>
  <c r="Z204" i="7" s="1"/>
  <c r="Y205" i="7"/>
  <c r="Z205" i="7" s="1"/>
  <c r="Y206" i="7"/>
  <c r="Z206" i="7" s="1"/>
  <c r="Y207" i="7"/>
  <c r="Z207" i="7" s="1"/>
  <c r="Y208" i="7"/>
  <c r="Z208" i="7" s="1"/>
  <c r="Y209" i="7"/>
  <c r="Z209" i="7" s="1"/>
  <c r="Y210" i="7"/>
  <c r="Z210" i="7" s="1"/>
  <c r="Y213" i="7"/>
  <c r="Z213" i="7" s="1"/>
  <c r="Y214" i="7"/>
  <c r="Z214" i="7" s="1"/>
  <c r="Y216" i="7"/>
  <c r="Z216" i="7" s="1"/>
  <c r="Y217" i="7"/>
  <c r="Z217" i="7" s="1"/>
  <c r="Y218" i="7"/>
  <c r="Z218" i="7" s="1"/>
  <c r="Y219" i="7"/>
  <c r="Z219" i="7" s="1"/>
  <c r="Y220" i="7"/>
  <c r="Z220" i="7" s="1"/>
  <c r="Y223" i="7"/>
  <c r="Z223" i="7" s="1"/>
  <c r="Y224" i="7"/>
  <c r="Z224" i="7" s="1"/>
  <c r="Y225" i="7"/>
  <c r="Z225" i="7" s="1"/>
  <c r="Y226" i="7"/>
  <c r="Z226" i="7" s="1"/>
  <c r="Y227" i="7"/>
  <c r="Z227" i="7" s="1"/>
  <c r="Y228" i="7"/>
  <c r="Z228" i="7" s="1"/>
  <c r="Y229" i="7"/>
  <c r="Z229" i="7" s="1"/>
  <c r="Y230" i="7"/>
  <c r="Z230" i="7" s="1"/>
  <c r="Y231" i="7"/>
  <c r="Z231" i="7" s="1"/>
  <c r="Y236" i="7"/>
  <c r="Z236" i="7" s="1"/>
  <c r="Y237" i="7"/>
  <c r="Z237" i="7" s="1"/>
  <c r="Y238" i="7"/>
  <c r="Z238" i="7" s="1"/>
  <c r="Y239" i="7"/>
  <c r="Z239" i="7" s="1"/>
  <c r="Y240" i="7"/>
  <c r="Z240" i="7" s="1"/>
  <c r="Y241" i="7"/>
  <c r="Z241" i="7" s="1"/>
  <c r="Y244" i="7"/>
  <c r="Z244" i="7" s="1"/>
  <c r="Y247" i="7"/>
  <c r="Z247" i="7" s="1"/>
  <c r="Y248" i="7"/>
  <c r="Z248" i="7" s="1"/>
  <c r="Y249" i="7"/>
  <c r="Z249" i="7" s="1"/>
  <c r="Y250" i="7"/>
  <c r="Z250" i="7" s="1"/>
  <c r="Y251" i="7"/>
  <c r="Z251" i="7" s="1"/>
  <c r="Y252" i="7"/>
  <c r="Z252" i="7" s="1"/>
  <c r="Y253" i="7"/>
  <c r="Z253" i="7" s="1"/>
  <c r="Y254" i="7"/>
  <c r="Z254" i="7" s="1"/>
  <c r="Y255" i="7"/>
  <c r="Z255" i="7" s="1"/>
  <c r="Y256" i="7"/>
  <c r="Z256" i="7" s="1"/>
  <c r="Y257" i="7"/>
  <c r="Z257" i="7" s="1"/>
  <c r="Y258" i="7"/>
  <c r="Z258" i="7" s="1"/>
  <c r="Y259" i="7"/>
  <c r="Z259" i="7" s="1"/>
  <c r="Y260" i="7"/>
  <c r="Z260" i="7" s="1"/>
  <c r="Y261" i="7"/>
  <c r="Z261" i="7" s="1"/>
  <c r="Y262" i="7"/>
  <c r="Z262" i="7" s="1"/>
  <c r="Y263" i="7"/>
  <c r="Z263" i="7" s="1"/>
  <c r="Y264" i="7"/>
  <c r="Z264" i="7" s="1"/>
  <c r="Y271" i="7"/>
  <c r="Z271" i="7" s="1"/>
  <c r="Y272" i="7"/>
  <c r="Z272" i="7" s="1"/>
  <c r="Y273" i="7"/>
  <c r="Z273" i="7" s="1"/>
  <c r="Y275" i="7"/>
  <c r="Z275" i="7" s="1"/>
  <c r="Y276" i="7"/>
  <c r="Z276" i="7" s="1"/>
  <c r="Y277" i="7"/>
  <c r="Z277" i="7" s="1"/>
  <c r="Y278" i="7"/>
  <c r="Z278" i="7" s="1"/>
  <c r="Y279" i="7"/>
  <c r="Z279" i="7" s="1"/>
  <c r="Y280" i="7"/>
  <c r="Z280" i="7" s="1"/>
  <c r="Y281" i="7"/>
  <c r="Z281" i="7" s="1"/>
  <c r="Y6" i="7"/>
  <c r="Z6" i="7" s="1"/>
  <c r="N30" i="8" l="1"/>
  <c r="N15" i="8"/>
  <c r="Q18" i="6"/>
  <c r="Q19" i="6"/>
  <c r="C60" i="1"/>
  <c r="D60" i="1"/>
  <c r="E60" i="1"/>
  <c r="G60" i="1"/>
  <c r="J60" i="1"/>
  <c r="M60" i="1"/>
  <c r="P60" i="1"/>
  <c r="T60" i="1"/>
  <c r="H250" i="7"/>
  <c r="J250" i="7" s="1"/>
  <c r="L250" i="7" s="1"/>
  <c r="N250" i="7" s="1"/>
  <c r="P250" i="7" s="1"/>
  <c r="R250" i="7" s="1"/>
  <c r="T250" i="7" s="1"/>
  <c r="H25" i="2"/>
  <c r="I25" i="2"/>
  <c r="K25" i="2"/>
  <c r="L25" i="2"/>
  <c r="N25" i="2"/>
  <c r="O25" i="2"/>
  <c r="R25" i="2"/>
  <c r="H29" i="2"/>
  <c r="I29" i="2"/>
  <c r="K29" i="2"/>
  <c r="L29" i="2"/>
  <c r="N29" i="2"/>
  <c r="O29" i="2"/>
  <c r="R29" i="2"/>
  <c r="H41" i="2"/>
  <c r="I41" i="2"/>
  <c r="K41" i="2"/>
  <c r="L41" i="2"/>
  <c r="N41" i="2"/>
  <c r="O41" i="2"/>
  <c r="R41" i="2"/>
  <c r="H37" i="2"/>
  <c r="I37" i="2"/>
  <c r="K37" i="2"/>
  <c r="L37" i="2"/>
  <c r="N37" i="2"/>
  <c r="O37" i="2"/>
  <c r="R37" i="2"/>
  <c r="H45" i="2"/>
  <c r="I45" i="2"/>
  <c r="K45" i="2"/>
  <c r="L45" i="2"/>
  <c r="N45" i="2"/>
  <c r="O45" i="2"/>
  <c r="R45" i="2"/>
  <c r="H33" i="2"/>
  <c r="I33" i="2"/>
  <c r="K33" i="2"/>
  <c r="L33" i="2"/>
  <c r="N33" i="2"/>
  <c r="O33" i="2"/>
  <c r="R33" i="2"/>
  <c r="H21" i="2"/>
  <c r="I21" i="2"/>
  <c r="K21" i="2"/>
  <c r="L21" i="2"/>
  <c r="N21" i="2"/>
  <c r="O21" i="2"/>
  <c r="R21" i="2"/>
  <c r="R17" i="2"/>
  <c r="O17" i="2"/>
  <c r="N17" i="2"/>
  <c r="L17" i="2"/>
  <c r="K17" i="2"/>
  <c r="I17" i="2"/>
  <c r="H17" i="2"/>
  <c r="G21" i="2"/>
  <c r="E21" i="2"/>
  <c r="D21" i="2"/>
  <c r="C21" i="2"/>
  <c r="G33" i="2"/>
  <c r="E33" i="2"/>
  <c r="D33" i="2"/>
  <c r="C33" i="2"/>
  <c r="G45" i="2"/>
  <c r="E45" i="2"/>
  <c r="D45" i="2"/>
  <c r="C45" i="2"/>
  <c r="G37" i="2"/>
  <c r="E37" i="2"/>
  <c r="D37" i="2"/>
  <c r="C37" i="2"/>
  <c r="G41" i="2"/>
  <c r="E41" i="2"/>
  <c r="D41" i="2"/>
  <c r="C41" i="2"/>
  <c r="G29" i="2"/>
  <c r="E29" i="2"/>
  <c r="D29" i="2"/>
  <c r="C29" i="2"/>
  <c r="G25" i="2"/>
  <c r="E25" i="2"/>
  <c r="D25" i="2"/>
  <c r="C25" i="2"/>
  <c r="G17" i="2"/>
  <c r="E17" i="2"/>
  <c r="D17" i="2"/>
  <c r="C17" i="2"/>
  <c r="Q60" i="1" l="1"/>
  <c r="P33" i="2"/>
  <c r="J33" i="2"/>
  <c r="P37" i="2"/>
  <c r="J37" i="2"/>
  <c r="P29" i="2"/>
  <c r="J17" i="2"/>
  <c r="M17" i="2"/>
  <c r="P17" i="2"/>
  <c r="P21" i="2"/>
  <c r="J21" i="2"/>
  <c r="P45" i="2"/>
  <c r="J45" i="2"/>
  <c r="P41" i="2"/>
  <c r="J41" i="2"/>
  <c r="P25" i="2"/>
  <c r="J25" i="2"/>
  <c r="J29" i="2"/>
  <c r="M21" i="2"/>
  <c r="M33" i="2"/>
  <c r="M45" i="2"/>
  <c r="M37" i="2"/>
  <c r="M41" i="2"/>
  <c r="M29" i="2"/>
  <c r="M25" i="2"/>
  <c r="Q29" i="2" l="1"/>
  <c r="Q21" i="2"/>
  <c r="Q37" i="2"/>
  <c r="Q33" i="2"/>
  <c r="Q25" i="2"/>
  <c r="Q41" i="2"/>
  <c r="Q17" i="2"/>
  <c r="Q45" i="2"/>
  <c r="P40" i="1"/>
  <c r="M72" i="1"/>
  <c r="C54" i="1"/>
  <c r="D54" i="1"/>
  <c r="E54" i="1"/>
  <c r="G54" i="1"/>
  <c r="J54" i="1"/>
  <c r="M54" i="1"/>
  <c r="P54" i="1"/>
  <c r="T54" i="1"/>
  <c r="C39" i="1"/>
  <c r="D39" i="1"/>
  <c r="E39" i="1"/>
  <c r="G39" i="1"/>
  <c r="J39" i="1"/>
  <c r="M39" i="1"/>
  <c r="P39" i="1"/>
  <c r="T39" i="1"/>
  <c r="M51" i="1"/>
  <c r="C42" i="1"/>
  <c r="D42" i="1"/>
  <c r="E42" i="1"/>
  <c r="G42" i="1"/>
  <c r="J42" i="1"/>
  <c r="M42" i="1"/>
  <c r="P42" i="1"/>
  <c r="T42" i="1"/>
  <c r="C67" i="1"/>
  <c r="D67" i="1"/>
  <c r="E67" i="1"/>
  <c r="G67" i="1"/>
  <c r="J67" i="1"/>
  <c r="M67" i="1"/>
  <c r="P67" i="1"/>
  <c r="T67" i="1"/>
  <c r="T41" i="2"/>
  <c r="T25" i="2"/>
  <c r="T21" i="2"/>
  <c r="T17" i="2"/>
  <c r="T33" i="2"/>
  <c r="T37" i="2"/>
  <c r="T45" i="2"/>
  <c r="T29" i="2"/>
  <c r="Q54" i="1" l="1"/>
  <c r="Q39" i="1"/>
  <c r="Q67" i="1"/>
  <c r="Q42" i="1"/>
  <c r="J73" i="1"/>
  <c r="G57" i="1" l="1"/>
  <c r="J20" i="1"/>
  <c r="J23" i="1"/>
  <c r="C16" i="3"/>
  <c r="C8" i="1"/>
  <c r="C51" i="1"/>
  <c r="D51" i="1"/>
  <c r="E51" i="1"/>
  <c r="G51" i="1"/>
  <c r="J51" i="1"/>
  <c r="P51" i="1"/>
  <c r="R109" i="7"/>
  <c r="R77" i="7"/>
  <c r="R124" i="7"/>
  <c r="R106" i="7"/>
  <c r="R56" i="7"/>
  <c r="R137" i="7"/>
  <c r="R31" i="7"/>
  <c r="R210" i="7"/>
  <c r="R186" i="7"/>
  <c r="R25" i="7"/>
  <c r="Q51" i="1" l="1"/>
  <c r="C68" i="1"/>
  <c r="D68" i="1"/>
  <c r="E68" i="1"/>
  <c r="G68" i="1"/>
  <c r="J68" i="1"/>
  <c r="M68" i="1"/>
  <c r="P68" i="1"/>
  <c r="C41" i="1"/>
  <c r="D41" i="1"/>
  <c r="E41" i="1"/>
  <c r="G41" i="1"/>
  <c r="J41" i="1"/>
  <c r="M41" i="1"/>
  <c r="P41" i="1"/>
  <c r="P179" i="7"/>
  <c r="P146" i="7"/>
  <c r="R146" i="7" s="1"/>
  <c r="C19" i="1"/>
  <c r="D19" i="1"/>
  <c r="E19" i="1"/>
  <c r="G19" i="1"/>
  <c r="J19" i="1"/>
  <c r="M19" i="1"/>
  <c r="P19" i="1"/>
  <c r="J33" i="1"/>
  <c r="M33" i="1"/>
  <c r="P33" i="1"/>
  <c r="C33" i="1"/>
  <c r="D33" i="1"/>
  <c r="E33" i="1"/>
  <c r="G33" i="1"/>
  <c r="P57" i="7"/>
  <c r="P148" i="7"/>
  <c r="P37" i="7"/>
  <c r="P38" i="7"/>
  <c r="P260" i="7"/>
  <c r="R260" i="7" s="1"/>
  <c r="P105" i="7"/>
  <c r="P240" i="7"/>
  <c r="R240" i="7" s="1"/>
  <c r="P110" i="7"/>
  <c r="P123" i="7"/>
  <c r="P93" i="7"/>
  <c r="P87" i="7"/>
  <c r="P6" i="7"/>
  <c r="R6" i="7" s="1"/>
  <c r="P271" i="7"/>
  <c r="L272" i="7"/>
  <c r="N272" i="7" s="1"/>
  <c r="P272" i="7" s="1"/>
  <c r="R272" i="7" s="1"/>
  <c r="P55" i="1"/>
  <c r="C52" i="1"/>
  <c r="C15" i="1"/>
  <c r="C55" i="1"/>
  <c r="C44" i="1"/>
  <c r="C7" i="1"/>
  <c r="C36" i="1"/>
  <c r="C27" i="1"/>
  <c r="C40" i="1"/>
  <c r="C53" i="1"/>
  <c r="C32" i="1"/>
  <c r="C38" i="1"/>
  <c r="C37" i="1"/>
  <c r="C70" i="1"/>
  <c r="C59" i="1"/>
  <c r="C57" i="1"/>
  <c r="C56" i="1"/>
  <c r="C46" i="1"/>
  <c r="C25" i="1"/>
  <c r="C65" i="1"/>
  <c r="C73" i="1"/>
  <c r="C10" i="1"/>
  <c r="C43" i="1"/>
  <c r="C64" i="1"/>
  <c r="C20" i="1"/>
  <c r="C18" i="1"/>
  <c r="C66" i="1"/>
  <c r="C49" i="1"/>
  <c r="C28" i="1"/>
  <c r="C14" i="1"/>
  <c r="C63" i="1"/>
  <c r="C17" i="1"/>
  <c r="C24" i="1"/>
  <c r="C31" i="1"/>
  <c r="C74" i="1"/>
  <c r="C11" i="1"/>
  <c r="C58" i="1"/>
  <c r="C35" i="1"/>
  <c r="C23" i="1"/>
  <c r="C71" i="1"/>
  <c r="C22" i="1"/>
  <c r="C29" i="1"/>
  <c r="C13" i="1"/>
  <c r="C26" i="1"/>
  <c r="C45" i="1"/>
  <c r="C47" i="1"/>
  <c r="C72" i="1"/>
  <c r="C48" i="1"/>
  <c r="O39" i="6"/>
  <c r="N39" i="6"/>
  <c r="L39" i="6"/>
  <c r="K39" i="6"/>
  <c r="I39" i="6"/>
  <c r="H39" i="6"/>
  <c r="O38" i="6"/>
  <c r="N38" i="6"/>
  <c r="L38" i="6"/>
  <c r="K38" i="6"/>
  <c r="I38" i="6"/>
  <c r="H38" i="6"/>
  <c r="O37" i="6"/>
  <c r="N37" i="6"/>
  <c r="L37" i="6"/>
  <c r="K37" i="6"/>
  <c r="I37" i="6"/>
  <c r="H37" i="6"/>
  <c r="O17" i="6"/>
  <c r="N17" i="6"/>
  <c r="L17" i="6"/>
  <c r="K17" i="6"/>
  <c r="I17" i="6"/>
  <c r="H17" i="6"/>
  <c r="O16" i="6"/>
  <c r="N16" i="6"/>
  <c r="L16" i="6"/>
  <c r="K16" i="6"/>
  <c r="I16" i="6"/>
  <c r="H16" i="6"/>
  <c r="O15" i="6"/>
  <c r="N15" i="6"/>
  <c r="L15" i="6"/>
  <c r="K15" i="6"/>
  <c r="I15" i="6"/>
  <c r="H15" i="6"/>
  <c r="O14" i="6"/>
  <c r="N14" i="6"/>
  <c r="L14" i="6"/>
  <c r="K14" i="6"/>
  <c r="I14" i="6"/>
  <c r="H14" i="6"/>
  <c r="O13" i="6"/>
  <c r="N13" i="6"/>
  <c r="L13" i="6"/>
  <c r="K13" i="6"/>
  <c r="I13" i="6"/>
  <c r="H13" i="6"/>
  <c r="O31" i="6"/>
  <c r="N31" i="6"/>
  <c r="L31" i="6"/>
  <c r="K31" i="6"/>
  <c r="I31" i="6"/>
  <c r="H31" i="6"/>
  <c r="O30" i="6"/>
  <c r="N30" i="6"/>
  <c r="L30" i="6"/>
  <c r="K30" i="6"/>
  <c r="I30" i="6"/>
  <c r="H30" i="6"/>
  <c r="O29" i="6"/>
  <c r="N29" i="6"/>
  <c r="L29" i="6"/>
  <c r="K29" i="6"/>
  <c r="I29" i="6"/>
  <c r="H29" i="6"/>
  <c r="O28" i="6"/>
  <c r="N28" i="6"/>
  <c r="L28" i="6"/>
  <c r="K28" i="6"/>
  <c r="I28" i="6"/>
  <c r="H28" i="6"/>
  <c r="O27" i="6"/>
  <c r="N27" i="6"/>
  <c r="L27" i="6"/>
  <c r="K27" i="6"/>
  <c r="I27" i="6"/>
  <c r="H27" i="6"/>
  <c r="O26" i="6"/>
  <c r="N26" i="6"/>
  <c r="L26" i="6"/>
  <c r="K26" i="6"/>
  <c r="I26" i="6"/>
  <c r="H26" i="6"/>
  <c r="O25" i="6"/>
  <c r="N25" i="6"/>
  <c r="L25" i="6"/>
  <c r="K25" i="6"/>
  <c r="I25" i="6"/>
  <c r="H25" i="6"/>
  <c r="O42" i="3"/>
  <c r="N42" i="3"/>
  <c r="L42" i="3"/>
  <c r="K42" i="3"/>
  <c r="I42" i="3"/>
  <c r="H42" i="3"/>
  <c r="O41" i="3"/>
  <c r="N41" i="3"/>
  <c r="L41" i="3"/>
  <c r="K41" i="3"/>
  <c r="I41" i="3"/>
  <c r="H41" i="3"/>
  <c r="O40" i="3"/>
  <c r="N40" i="3"/>
  <c r="L40" i="3"/>
  <c r="K40" i="3"/>
  <c r="I40" i="3"/>
  <c r="H40" i="3"/>
  <c r="O39" i="3"/>
  <c r="N39" i="3"/>
  <c r="L39" i="3"/>
  <c r="K39" i="3"/>
  <c r="I39" i="3"/>
  <c r="H39" i="3"/>
  <c r="O38" i="3"/>
  <c r="N38" i="3"/>
  <c r="L38" i="3"/>
  <c r="K38" i="3"/>
  <c r="I38" i="3"/>
  <c r="H38" i="3"/>
  <c r="O32" i="3"/>
  <c r="N32" i="3"/>
  <c r="L32" i="3"/>
  <c r="K32" i="3"/>
  <c r="I32" i="3"/>
  <c r="H32" i="3"/>
  <c r="O31" i="3"/>
  <c r="N31" i="3"/>
  <c r="L31" i="3"/>
  <c r="K31" i="3"/>
  <c r="I31" i="3"/>
  <c r="H31" i="3"/>
  <c r="O30" i="3"/>
  <c r="N30" i="3"/>
  <c r="L30" i="3"/>
  <c r="K30" i="3"/>
  <c r="I30" i="3"/>
  <c r="H30" i="3"/>
  <c r="O29" i="3"/>
  <c r="N29" i="3"/>
  <c r="L29" i="3"/>
  <c r="K29" i="3"/>
  <c r="I29" i="3"/>
  <c r="H29" i="3"/>
  <c r="O28" i="3"/>
  <c r="N28" i="3"/>
  <c r="L28" i="3"/>
  <c r="K28" i="3"/>
  <c r="I28" i="3"/>
  <c r="H28" i="3"/>
  <c r="O54" i="3"/>
  <c r="N54" i="3"/>
  <c r="L54" i="3"/>
  <c r="K54" i="3"/>
  <c r="I54" i="3"/>
  <c r="H54" i="3"/>
  <c r="O53" i="3"/>
  <c r="N53" i="3"/>
  <c r="L53" i="3"/>
  <c r="K53" i="3"/>
  <c r="I53" i="3"/>
  <c r="H53" i="3"/>
  <c r="O52" i="3"/>
  <c r="N52" i="3"/>
  <c r="L52" i="3"/>
  <c r="K52" i="3"/>
  <c r="I52" i="3"/>
  <c r="H52" i="3"/>
  <c r="O51" i="3"/>
  <c r="N51" i="3"/>
  <c r="L51" i="3"/>
  <c r="K51" i="3"/>
  <c r="I51" i="3"/>
  <c r="H51" i="3"/>
  <c r="O50" i="3"/>
  <c r="N50" i="3"/>
  <c r="L50" i="3"/>
  <c r="K50" i="3"/>
  <c r="I50" i="3"/>
  <c r="H50" i="3"/>
  <c r="O49" i="3"/>
  <c r="N49" i="3"/>
  <c r="L49" i="3"/>
  <c r="K49" i="3"/>
  <c r="I49" i="3"/>
  <c r="H49" i="3"/>
  <c r="O48" i="3"/>
  <c r="N48" i="3"/>
  <c r="L48" i="3"/>
  <c r="K48" i="3"/>
  <c r="I48" i="3"/>
  <c r="H48" i="3"/>
  <c r="O22" i="3"/>
  <c r="N22" i="3"/>
  <c r="L22" i="3"/>
  <c r="K22" i="3"/>
  <c r="I22" i="3"/>
  <c r="H22" i="3"/>
  <c r="O21" i="3"/>
  <c r="N21" i="3"/>
  <c r="L21" i="3"/>
  <c r="K21" i="3"/>
  <c r="I21" i="3"/>
  <c r="H21" i="3"/>
  <c r="O20" i="3"/>
  <c r="N20" i="3"/>
  <c r="L20" i="3"/>
  <c r="K20" i="3"/>
  <c r="I20" i="3"/>
  <c r="H20" i="3"/>
  <c r="O19" i="3"/>
  <c r="N19" i="3"/>
  <c r="L19" i="3"/>
  <c r="K19" i="3"/>
  <c r="I19" i="3"/>
  <c r="H19" i="3"/>
  <c r="O18" i="3"/>
  <c r="N18" i="3"/>
  <c r="L18" i="3"/>
  <c r="K18" i="3"/>
  <c r="I18" i="3"/>
  <c r="H18" i="3"/>
  <c r="O17" i="3"/>
  <c r="N17" i="3"/>
  <c r="L17" i="3"/>
  <c r="K17" i="3"/>
  <c r="I17" i="3"/>
  <c r="H17" i="3"/>
  <c r="O16" i="3"/>
  <c r="N16" i="3"/>
  <c r="L16" i="3"/>
  <c r="K16" i="3"/>
  <c r="I16" i="3"/>
  <c r="H16" i="3"/>
  <c r="G39" i="6"/>
  <c r="E39" i="6"/>
  <c r="D39" i="6"/>
  <c r="C39" i="6"/>
  <c r="G38" i="6"/>
  <c r="E38" i="6"/>
  <c r="D38" i="6"/>
  <c r="C38" i="6"/>
  <c r="G37" i="6"/>
  <c r="E37" i="6"/>
  <c r="D37" i="6"/>
  <c r="C37" i="6"/>
  <c r="G17" i="6"/>
  <c r="E17" i="6"/>
  <c r="D17" i="6"/>
  <c r="C17" i="6"/>
  <c r="G16" i="6"/>
  <c r="E16" i="6"/>
  <c r="D16" i="6"/>
  <c r="C16" i="6"/>
  <c r="G15" i="6"/>
  <c r="E15" i="6"/>
  <c r="D15" i="6"/>
  <c r="C15" i="6"/>
  <c r="G14" i="6"/>
  <c r="E14" i="6"/>
  <c r="D14" i="6"/>
  <c r="C14" i="6"/>
  <c r="G13" i="6"/>
  <c r="E13" i="6"/>
  <c r="D13" i="6"/>
  <c r="C13" i="6"/>
  <c r="G31" i="6"/>
  <c r="E31" i="6"/>
  <c r="D31" i="6"/>
  <c r="C31" i="6"/>
  <c r="G30" i="6"/>
  <c r="E30" i="6"/>
  <c r="D30" i="6"/>
  <c r="C30" i="6"/>
  <c r="G29" i="6"/>
  <c r="E29" i="6"/>
  <c r="D29" i="6"/>
  <c r="C29" i="6"/>
  <c r="G28" i="6"/>
  <c r="E28" i="6"/>
  <c r="D28" i="6"/>
  <c r="C28" i="6"/>
  <c r="G27" i="6"/>
  <c r="E27" i="6"/>
  <c r="D27" i="6"/>
  <c r="C27" i="6"/>
  <c r="G26" i="6"/>
  <c r="E26" i="6"/>
  <c r="D26" i="6"/>
  <c r="C26" i="6"/>
  <c r="G25" i="6"/>
  <c r="E25" i="6"/>
  <c r="D25" i="6"/>
  <c r="C25" i="6"/>
  <c r="G42" i="3"/>
  <c r="E42" i="3"/>
  <c r="D42" i="3"/>
  <c r="C42" i="3"/>
  <c r="G41" i="3"/>
  <c r="E41" i="3"/>
  <c r="D41" i="3"/>
  <c r="C41" i="3"/>
  <c r="G40" i="3"/>
  <c r="E40" i="3"/>
  <c r="D40" i="3"/>
  <c r="C40" i="3"/>
  <c r="G39" i="3"/>
  <c r="E39" i="3"/>
  <c r="D39" i="3"/>
  <c r="C39" i="3"/>
  <c r="G38" i="3"/>
  <c r="E38" i="3"/>
  <c r="D38" i="3"/>
  <c r="C38" i="3"/>
  <c r="G32" i="3"/>
  <c r="E32" i="3"/>
  <c r="D32" i="3"/>
  <c r="C32" i="3"/>
  <c r="G31" i="3"/>
  <c r="E31" i="3"/>
  <c r="D31" i="3"/>
  <c r="C31" i="3"/>
  <c r="G30" i="3"/>
  <c r="E30" i="3"/>
  <c r="D30" i="3"/>
  <c r="C30" i="3"/>
  <c r="G29" i="3"/>
  <c r="E29" i="3"/>
  <c r="D29" i="3"/>
  <c r="C29" i="3"/>
  <c r="G28" i="3"/>
  <c r="E28" i="3"/>
  <c r="D28" i="3"/>
  <c r="C28" i="3"/>
  <c r="G54" i="3"/>
  <c r="E54" i="3"/>
  <c r="D54" i="3"/>
  <c r="C54" i="3"/>
  <c r="G53" i="3"/>
  <c r="E53" i="3"/>
  <c r="D53" i="3"/>
  <c r="C53" i="3"/>
  <c r="G52" i="3"/>
  <c r="E52" i="3"/>
  <c r="D52" i="3"/>
  <c r="C52" i="3"/>
  <c r="G51" i="3"/>
  <c r="E51" i="3"/>
  <c r="D51" i="3"/>
  <c r="C51" i="3"/>
  <c r="G50" i="3"/>
  <c r="E50" i="3"/>
  <c r="D50" i="3"/>
  <c r="C50" i="3"/>
  <c r="G49" i="3"/>
  <c r="E49" i="3"/>
  <c r="D49" i="3"/>
  <c r="C49" i="3"/>
  <c r="G48" i="3"/>
  <c r="E48" i="3"/>
  <c r="D48" i="3"/>
  <c r="C48" i="3"/>
  <c r="G22" i="3"/>
  <c r="E22" i="3"/>
  <c r="D22" i="3"/>
  <c r="C22" i="3"/>
  <c r="G21" i="3"/>
  <c r="E21" i="3"/>
  <c r="D21" i="3"/>
  <c r="C21" i="3"/>
  <c r="G20" i="3"/>
  <c r="E20" i="3"/>
  <c r="D20" i="3"/>
  <c r="C20" i="3"/>
  <c r="G19" i="3"/>
  <c r="E19" i="3"/>
  <c r="D19" i="3"/>
  <c r="C19" i="3"/>
  <c r="G18" i="3"/>
  <c r="E18" i="3"/>
  <c r="D18" i="3"/>
  <c r="C18" i="3"/>
  <c r="G17" i="3"/>
  <c r="E17" i="3"/>
  <c r="D17" i="3"/>
  <c r="C17" i="3"/>
  <c r="G16" i="3"/>
  <c r="E16" i="3"/>
  <c r="D16" i="3"/>
  <c r="D52" i="1"/>
  <c r="E52" i="1"/>
  <c r="G52" i="1"/>
  <c r="D15" i="1"/>
  <c r="E15" i="1"/>
  <c r="G15" i="1"/>
  <c r="D55" i="1"/>
  <c r="E55" i="1"/>
  <c r="G55" i="1"/>
  <c r="D44" i="1"/>
  <c r="E44" i="1"/>
  <c r="G44" i="1"/>
  <c r="D7" i="1"/>
  <c r="E7" i="1"/>
  <c r="G7" i="1"/>
  <c r="D36" i="1"/>
  <c r="E36" i="1"/>
  <c r="G36" i="1"/>
  <c r="D27" i="1"/>
  <c r="E27" i="1"/>
  <c r="G27" i="1"/>
  <c r="D40" i="1"/>
  <c r="E40" i="1"/>
  <c r="G40" i="1"/>
  <c r="D53" i="1"/>
  <c r="E53" i="1"/>
  <c r="G53" i="1"/>
  <c r="D32" i="1"/>
  <c r="E32" i="1"/>
  <c r="G32" i="1"/>
  <c r="D38" i="1"/>
  <c r="E38" i="1"/>
  <c r="G38" i="1"/>
  <c r="D37" i="1"/>
  <c r="E37" i="1"/>
  <c r="G37" i="1"/>
  <c r="D70" i="1"/>
  <c r="E70" i="1"/>
  <c r="G70" i="1"/>
  <c r="D59" i="1"/>
  <c r="E59" i="1"/>
  <c r="G59" i="1"/>
  <c r="D57" i="1"/>
  <c r="E57" i="1"/>
  <c r="D56" i="1"/>
  <c r="E56" i="1"/>
  <c r="G56" i="1"/>
  <c r="D8" i="1"/>
  <c r="E8" i="1"/>
  <c r="G8" i="1"/>
  <c r="D46" i="1"/>
  <c r="E46" i="1"/>
  <c r="G46" i="1"/>
  <c r="D25" i="1"/>
  <c r="E25" i="1"/>
  <c r="G25" i="1"/>
  <c r="D65" i="1"/>
  <c r="E65" i="1"/>
  <c r="G65" i="1"/>
  <c r="D73" i="1"/>
  <c r="E73" i="1"/>
  <c r="G73" i="1"/>
  <c r="D10" i="1"/>
  <c r="E10" i="1"/>
  <c r="G10" i="1"/>
  <c r="D43" i="1"/>
  <c r="E43" i="1"/>
  <c r="G43" i="1"/>
  <c r="D64" i="1"/>
  <c r="E64" i="1"/>
  <c r="G64" i="1"/>
  <c r="D20" i="1"/>
  <c r="E20" i="1"/>
  <c r="G20" i="1"/>
  <c r="D18" i="1"/>
  <c r="E18" i="1"/>
  <c r="G18" i="1"/>
  <c r="D66" i="1"/>
  <c r="E66" i="1"/>
  <c r="G66" i="1"/>
  <c r="D49" i="1"/>
  <c r="E49" i="1"/>
  <c r="G49" i="1"/>
  <c r="D28" i="1"/>
  <c r="E28" i="1"/>
  <c r="G28" i="1"/>
  <c r="D14" i="1"/>
  <c r="E14" i="1"/>
  <c r="G14" i="1"/>
  <c r="D63" i="1"/>
  <c r="E63" i="1"/>
  <c r="G63" i="1"/>
  <c r="D17" i="1"/>
  <c r="E17" i="1"/>
  <c r="G17" i="1"/>
  <c r="D24" i="1"/>
  <c r="E24" i="1"/>
  <c r="G24" i="1"/>
  <c r="D31" i="1"/>
  <c r="E31" i="1"/>
  <c r="G31" i="1"/>
  <c r="D74" i="1"/>
  <c r="E74" i="1"/>
  <c r="G74" i="1"/>
  <c r="D11" i="1"/>
  <c r="E11" i="1"/>
  <c r="G11" i="1"/>
  <c r="D58" i="1"/>
  <c r="E58" i="1"/>
  <c r="G58" i="1"/>
  <c r="D35" i="1"/>
  <c r="E35" i="1"/>
  <c r="G35" i="1"/>
  <c r="D23" i="1"/>
  <c r="E23" i="1"/>
  <c r="G23" i="1"/>
  <c r="D71" i="1"/>
  <c r="E71" i="1"/>
  <c r="G71" i="1"/>
  <c r="D22" i="1"/>
  <c r="E22" i="1"/>
  <c r="G22" i="1"/>
  <c r="D29" i="1"/>
  <c r="E29" i="1"/>
  <c r="G29" i="1"/>
  <c r="D13" i="1"/>
  <c r="E13" i="1"/>
  <c r="G13" i="1"/>
  <c r="D26" i="1"/>
  <c r="E26" i="1"/>
  <c r="G26" i="1"/>
  <c r="D45" i="1"/>
  <c r="E45" i="1"/>
  <c r="G45" i="1"/>
  <c r="D47" i="1"/>
  <c r="E47" i="1"/>
  <c r="G47" i="1"/>
  <c r="D72" i="1"/>
  <c r="E72" i="1"/>
  <c r="G72" i="1"/>
  <c r="D48" i="1"/>
  <c r="E48" i="1"/>
  <c r="G48" i="1"/>
  <c r="P168" i="7"/>
  <c r="J15" i="1"/>
  <c r="M15" i="1"/>
  <c r="P15" i="1"/>
  <c r="J55" i="1"/>
  <c r="M55" i="1"/>
  <c r="J44" i="1"/>
  <c r="M44" i="1"/>
  <c r="P44" i="1"/>
  <c r="J7" i="1"/>
  <c r="M7" i="1"/>
  <c r="P7" i="1"/>
  <c r="J36" i="1"/>
  <c r="M36" i="1"/>
  <c r="P36" i="1"/>
  <c r="J27" i="1"/>
  <c r="M27" i="1"/>
  <c r="P27" i="1"/>
  <c r="J40" i="1"/>
  <c r="M40" i="1"/>
  <c r="J53" i="1"/>
  <c r="M53" i="1"/>
  <c r="P53" i="1"/>
  <c r="J32" i="1"/>
  <c r="M32" i="1"/>
  <c r="P32" i="1"/>
  <c r="J38" i="1"/>
  <c r="M38" i="1"/>
  <c r="P38" i="1"/>
  <c r="J37" i="1"/>
  <c r="M37" i="1"/>
  <c r="P37" i="1"/>
  <c r="J70" i="1"/>
  <c r="M70" i="1"/>
  <c r="P70" i="1"/>
  <c r="J59" i="1"/>
  <c r="M59" i="1"/>
  <c r="P59" i="1"/>
  <c r="J57" i="1"/>
  <c r="M57" i="1"/>
  <c r="P57" i="1"/>
  <c r="J56" i="1"/>
  <c r="M56" i="1"/>
  <c r="P56" i="1"/>
  <c r="J8" i="1"/>
  <c r="M8" i="1"/>
  <c r="P8" i="1"/>
  <c r="J46" i="1"/>
  <c r="M46" i="1"/>
  <c r="P46" i="1"/>
  <c r="J25" i="1"/>
  <c r="M25" i="1"/>
  <c r="P25" i="1"/>
  <c r="J65" i="1"/>
  <c r="M65" i="1"/>
  <c r="P65" i="1"/>
  <c r="M73" i="1"/>
  <c r="P73" i="1"/>
  <c r="J10" i="1"/>
  <c r="M10" i="1"/>
  <c r="P10" i="1"/>
  <c r="J43" i="1"/>
  <c r="M43" i="1"/>
  <c r="P43" i="1"/>
  <c r="J64" i="1"/>
  <c r="M64" i="1"/>
  <c r="P64" i="1"/>
  <c r="M20" i="1"/>
  <c r="P20" i="1"/>
  <c r="J18" i="1"/>
  <c r="M18" i="1"/>
  <c r="P18" i="1"/>
  <c r="J66" i="1"/>
  <c r="M66" i="1"/>
  <c r="P66" i="1"/>
  <c r="J49" i="1"/>
  <c r="M49" i="1"/>
  <c r="P49" i="1"/>
  <c r="J28" i="1"/>
  <c r="M28" i="1"/>
  <c r="P28" i="1"/>
  <c r="J14" i="1"/>
  <c r="M14" i="1"/>
  <c r="P14" i="1"/>
  <c r="J63" i="1"/>
  <c r="M63" i="1"/>
  <c r="P63" i="1"/>
  <c r="J17" i="1"/>
  <c r="M17" i="1"/>
  <c r="P17" i="1"/>
  <c r="J24" i="1"/>
  <c r="M24" i="1"/>
  <c r="P24" i="1"/>
  <c r="J31" i="1"/>
  <c r="M31" i="1"/>
  <c r="P31" i="1"/>
  <c r="J74" i="1"/>
  <c r="M74" i="1"/>
  <c r="P74" i="1"/>
  <c r="J11" i="1"/>
  <c r="M11" i="1"/>
  <c r="P11" i="1"/>
  <c r="J58" i="1"/>
  <c r="M58" i="1"/>
  <c r="P58" i="1"/>
  <c r="J35" i="1"/>
  <c r="M35" i="1"/>
  <c r="P35" i="1"/>
  <c r="M23" i="1"/>
  <c r="P23" i="1"/>
  <c r="J71" i="1"/>
  <c r="M71" i="1"/>
  <c r="P71" i="1"/>
  <c r="J22" i="1"/>
  <c r="M22" i="1"/>
  <c r="P22" i="1"/>
  <c r="J29" i="1"/>
  <c r="M29" i="1"/>
  <c r="P29" i="1"/>
  <c r="J13" i="1"/>
  <c r="M13" i="1"/>
  <c r="P13" i="1"/>
  <c r="J26" i="1"/>
  <c r="M26" i="1"/>
  <c r="P26" i="1"/>
  <c r="J45" i="1"/>
  <c r="M45" i="1"/>
  <c r="P45" i="1"/>
  <c r="J47" i="1"/>
  <c r="M47" i="1"/>
  <c r="P47" i="1"/>
  <c r="J72" i="1"/>
  <c r="P72" i="1"/>
  <c r="J48" i="1"/>
  <c r="M48" i="1"/>
  <c r="P48" i="1"/>
  <c r="J52" i="1"/>
  <c r="M52" i="1"/>
  <c r="P52" i="1"/>
  <c r="P42" i="7"/>
  <c r="R42" i="7" s="1"/>
  <c r="P68" i="7"/>
  <c r="R68" i="7" s="1"/>
  <c r="H281" i="7"/>
  <c r="J281" i="7" s="1"/>
  <c r="L281" i="7" s="1"/>
  <c r="N281" i="7" s="1"/>
  <c r="H280" i="7"/>
  <c r="J280" i="7" s="1"/>
  <c r="L280" i="7" s="1"/>
  <c r="N280" i="7" s="1"/>
  <c r="H279" i="7"/>
  <c r="J279" i="7" s="1"/>
  <c r="L279" i="7" s="1"/>
  <c r="N279" i="7" s="1"/>
  <c r="L278" i="7"/>
  <c r="N278" i="7" s="1"/>
  <c r="H276" i="7"/>
  <c r="J276" i="7" s="1"/>
  <c r="L276" i="7" s="1"/>
  <c r="N276" i="7" s="1"/>
  <c r="H264" i="7"/>
  <c r="J264" i="7" s="1"/>
  <c r="L264" i="7" s="1"/>
  <c r="N264" i="7" s="1"/>
  <c r="H263" i="7"/>
  <c r="J263" i="7" s="1"/>
  <c r="L263" i="7" s="1"/>
  <c r="N263" i="7" s="1"/>
  <c r="L262" i="7"/>
  <c r="N262" i="7" s="1"/>
  <c r="H261" i="7"/>
  <c r="J261" i="7" s="1"/>
  <c r="L261" i="7" s="1"/>
  <c r="N261" i="7" s="1"/>
  <c r="J259" i="7"/>
  <c r="L259" i="7" s="1"/>
  <c r="N259" i="7" s="1"/>
  <c r="H258" i="7"/>
  <c r="J258" i="7" s="1"/>
  <c r="L258" i="7" s="1"/>
  <c r="N258" i="7" s="1"/>
  <c r="H257" i="7"/>
  <c r="J257" i="7" s="1"/>
  <c r="L257" i="7" s="1"/>
  <c r="N257" i="7" s="1"/>
  <c r="H256" i="7"/>
  <c r="J256" i="7" s="1"/>
  <c r="L256" i="7" s="1"/>
  <c r="N256" i="7" s="1"/>
  <c r="H255" i="7"/>
  <c r="J255" i="7" s="1"/>
  <c r="L255" i="7" s="1"/>
  <c r="N255" i="7" s="1"/>
  <c r="H254" i="7"/>
  <c r="J254" i="7" s="1"/>
  <c r="L254" i="7" s="1"/>
  <c r="N254" i="7" s="1"/>
  <c r="H253" i="7"/>
  <c r="J253" i="7" s="1"/>
  <c r="L253" i="7" s="1"/>
  <c r="N253" i="7" s="1"/>
  <c r="H30" i="7"/>
  <c r="J30" i="7" s="1"/>
  <c r="L30" i="7" s="1"/>
  <c r="N30" i="7" s="1"/>
  <c r="H252" i="7"/>
  <c r="J252" i="7" s="1"/>
  <c r="L252" i="7" s="1"/>
  <c r="N252" i="7" s="1"/>
  <c r="H251" i="7"/>
  <c r="J251" i="7" s="1"/>
  <c r="L251" i="7" s="1"/>
  <c r="N251" i="7" s="1"/>
  <c r="H249" i="7"/>
  <c r="J249" i="7" s="1"/>
  <c r="L249" i="7" s="1"/>
  <c r="N249" i="7" s="1"/>
  <c r="H248" i="7"/>
  <c r="J248" i="7" s="1"/>
  <c r="L248" i="7" s="1"/>
  <c r="N248" i="7" s="1"/>
  <c r="L247" i="7"/>
  <c r="N247" i="7" s="1"/>
  <c r="H244" i="7"/>
  <c r="J244" i="7" s="1"/>
  <c r="L244" i="7" s="1"/>
  <c r="N244" i="7" s="1"/>
  <c r="N241" i="7"/>
  <c r="H239" i="7"/>
  <c r="J239" i="7" s="1"/>
  <c r="L239" i="7" s="1"/>
  <c r="N239" i="7" s="1"/>
  <c r="T38" i="1" s="1"/>
  <c r="H238" i="7"/>
  <c r="J238" i="7" s="1"/>
  <c r="L238" i="7" s="1"/>
  <c r="N238" i="7" s="1"/>
  <c r="L237" i="7"/>
  <c r="N237" i="7" s="1"/>
  <c r="H236" i="7"/>
  <c r="J236" i="7" s="1"/>
  <c r="L236" i="7" s="1"/>
  <c r="N236" i="7" s="1"/>
  <c r="H231" i="7"/>
  <c r="J231" i="7" s="1"/>
  <c r="L231" i="7" s="1"/>
  <c r="N231" i="7" s="1"/>
  <c r="H230" i="7"/>
  <c r="J230" i="7" s="1"/>
  <c r="L230" i="7" s="1"/>
  <c r="N230" i="7" s="1"/>
  <c r="H229" i="7"/>
  <c r="J229" i="7" s="1"/>
  <c r="L229" i="7" s="1"/>
  <c r="N229" i="7" s="1"/>
  <c r="H226" i="7"/>
  <c r="J226" i="7" s="1"/>
  <c r="L226" i="7" s="1"/>
  <c r="N226" i="7" s="1"/>
  <c r="H225" i="7"/>
  <c r="J225" i="7" s="1"/>
  <c r="L225" i="7" s="1"/>
  <c r="N225" i="7" s="1"/>
  <c r="L224" i="7"/>
  <c r="N224" i="7" s="1"/>
  <c r="J223" i="7"/>
  <c r="L223" i="7" s="1"/>
  <c r="N223" i="7" s="1"/>
  <c r="H220" i="7"/>
  <c r="J220" i="7" s="1"/>
  <c r="L220" i="7" s="1"/>
  <c r="N220" i="7" s="1"/>
  <c r="H219" i="7"/>
  <c r="J219" i="7" s="1"/>
  <c r="L219" i="7" s="1"/>
  <c r="N219" i="7" s="1"/>
  <c r="H218" i="7"/>
  <c r="J218" i="7" s="1"/>
  <c r="L218" i="7" s="1"/>
  <c r="N218" i="7" s="1"/>
  <c r="H216" i="7"/>
  <c r="J216" i="7" s="1"/>
  <c r="L216" i="7" s="1"/>
  <c r="N216" i="7" s="1"/>
  <c r="H214" i="7"/>
  <c r="J214" i="7" s="1"/>
  <c r="L214" i="7" s="1"/>
  <c r="N214" i="7" s="1"/>
  <c r="H213" i="7"/>
  <c r="J213" i="7" s="1"/>
  <c r="L213" i="7" s="1"/>
  <c r="N213" i="7" s="1"/>
  <c r="L209" i="7"/>
  <c r="N209" i="7" s="1"/>
  <c r="H208" i="7"/>
  <c r="J208" i="7" s="1"/>
  <c r="L208" i="7" s="1"/>
  <c r="N208" i="7" s="1"/>
  <c r="H207" i="7"/>
  <c r="J207" i="7" s="1"/>
  <c r="L207" i="7" s="1"/>
  <c r="N207" i="7" s="1"/>
  <c r="H206" i="7"/>
  <c r="J206" i="7" s="1"/>
  <c r="L206" i="7" s="1"/>
  <c r="N206" i="7" s="1"/>
  <c r="H205" i="7"/>
  <c r="J205" i="7" s="1"/>
  <c r="L205" i="7" s="1"/>
  <c r="N205" i="7" s="1"/>
  <c r="H204" i="7"/>
  <c r="J204" i="7" s="1"/>
  <c r="L204" i="7" s="1"/>
  <c r="N204" i="7" s="1"/>
  <c r="H201" i="7"/>
  <c r="J201" i="7" s="1"/>
  <c r="L201" i="7" s="1"/>
  <c r="N201" i="7" s="1"/>
  <c r="L200" i="7"/>
  <c r="N200" i="7" s="1"/>
  <c r="H198" i="7"/>
  <c r="J198" i="7" s="1"/>
  <c r="L198" i="7" s="1"/>
  <c r="N198" i="7" s="1"/>
  <c r="H197" i="7"/>
  <c r="J197" i="7" s="1"/>
  <c r="L197" i="7" s="1"/>
  <c r="N197" i="7" s="1"/>
  <c r="T66" i="1" s="1"/>
  <c r="H196" i="7"/>
  <c r="J196" i="7" s="1"/>
  <c r="L196" i="7" s="1"/>
  <c r="N196" i="7" s="1"/>
  <c r="H193" i="7"/>
  <c r="J193" i="7" s="1"/>
  <c r="L193" i="7" s="1"/>
  <c r="N193" i="7" s="1"/>
  <c r="H192" i="7"/>
  <c r="J192" i="7" s="1"/>
  <c r="L192" i="7" s="1"/>
  <c r="N192" i="7" s="1"/>
  <c r="L191" i="7"/>
  <c r="N191" i="7" s="1"/>
  <c r="H190" i="7"/>
  <c r="J190" i="7" s="1"/>
  <c r="L190" i="7" s="1"/>
  <c r="N190" i="7" s="1"/>
  <c r="L188" i="7"/>
  <c r="N188" i="7" s="1"/>
  <c r="N187" i="7"/>
  <c r="H185" i="7"/>
  <c r="J185" i="7" s="1"/>
  <c r="L185" i="7" s="1"/>
  <c r="N185" i="7" s="1"/>
  <c r="J182" i="7"/>
  <c r="L182" i="7" s="1"/>
  <c r="N182" i="7" s="1"/>
  <c r="H176" i="7"/>
  <c r="J176" i="7" s="1"/>
  <c r="L176" i="7" s="1"/>
  <c r="N176" i="7" s="1"/>
  <c r="H173" i="7"/>
  <c r="J173" i="7" s="1"/>
  <c r="L173" i="7" s="1"/>
  <c r="N173" i="7" s="1"/>
  <c r="H171" i="7"/>
  <c r="J171" i="7" s="1"/>
  <c r="L171" i="7" s="1"/>
  <c r="N171" i="7" s="1"/>
  <c r="L170" i="7"/>
  <c r="N170" i="7" s="1"/>
  <c r="H169" i="7"/>
  <c r="J169" i="7" s="1"/>
  <c r="L169" i="7" s="1"/>
  <c r="N169" i="7" s="1"/>
  <c r="H167" i="7"/>
  <c r="J167" i="7" s="1"/>
  <c r="L167" i="7" s="1"/>
  <c r="N167" i="7" s="1"/>
  <c r="L166" i="7"/>
  <c r="N166" i="7" s="1"/>
  <c r="L165" i="7"/>
  <c r="N165" i="7" s="1"/>
  <c r="H164" i="7"/>
  <c r="J164" i="7" s="1"/>
  <c r="L164" i="7" s="1"/>
  <c r="N164" i="7" s="1"/>
  <c r="L163" i="7"/>
  <c r="N163" i="7" s="1"/>
  <c r="H162" i="7"/>
  <c r="J162" i="7" s="1"/>
  <c r="L162" i="7" s="1"/>
  <c r="N162" i="7" s="1"/>
  <c r="H161" i="7"/>
  <c r="J161" i="7" s="1"/>
  <c r="L161" i="7" s="1"/>
  <c r="N161" i="7" s="1"/>
  <c r="N160" i="7"/>
  <c r="T57" i="1" s="1"/>
  <c r="H159" i="7"/>
  <c r="J159" i="7" s="1"/>
  <c r="L159" i="7" s="1"/>
  <c r="N159" i="7" s="1"/>
  <c r="H158" i="7"/>
  <c r="J158" i="7" s="1"/>
  <c r="L158" i="7" s="1"/>
  <c r="N158" i="7" s="1"/>
  <c r="H157" i="7"/>
  <c r="J157" i="7" s="1"/>
  <c r="L157" i="7" s="1"/>
  <c r="N157" i="7" s="1"/>
  <c r="N156" i="7"/>
  <c r="H153" i="7"/>
  <c r="J153" i="7" s="1"/>
  <c r="L153" i="7" s="1"/>
  <c r="N153" i="7" s="1"/>
  <c r="J152" i="7"/>
  <c r="L152" i="7" s="1"/>
  <c r="N152" i="7" s="1"/>
  <c r="J151" i="7"/>
  <c r="L151" i="7" s="1"/>
  <c r="N151" i="7" s="1"/>
  <c r="H150" i="7"/>
  <c r="J150" i="7" s="1"/>
  <c r="L150" i="7" s="1"/>
  <c r="N150" i="7" s="1"/>
  <c r="L149" i="7"/>
  <c r="N149" i="7" s="1"/>
  <c r="H147" i="7"/>
  <c r="J147" i="7" s="1"/>
  <c r="L147" i="7" s="1"/>
  <c r="N147" i="7" s="1"/>
  <c r="H145" i="7"/>
  <c r="J145" i="7" s="1"/>
  <c r="L145" i="7" s="1"/>
  <c r="N145" i="7" s="1"/>
  <c r="L140" i="7"/>
  <c r="N140" i="7" s="1"/>
  <c r="H139" i="7"/>
  <c r="J139" i="7" s="1"/>
  <c r="L139" i="7" s="1"/>
  <c r="N139" i="7" s="1"/>
  <c r="H138" i="7"/>
  <c r="J138" i="7" s="1"/>
  <c r="L138" i="7" s="1"/>
  <c r="N138" i="7" s="1"/>
  <c r="L136" i="7"/>
  <c r="N136" i="7" s="1"/>
  <c r="H135" i="7"/>
  <c r="J135" i="7" s="1"/>
  <c r="L135" i="7" s="1"/>
  <c r="N135" i="7" s="1"/>
  <c r="L132" i="7"/>
  <c r="N132" i="7" s="1"/>
  <c r="H131" i="7"/>
  <c r="J131" i="7" s="1"/>
  <c r="L131" i="7" s="1"/>
  <c r="N131" i="7" s="1"/>
  <c r="H130" i="7"/>
  <c r="J130" i="7" s="1"/>
  <c r="L130" i="7" s="1"/>
  <c r="N130" i="7" s="1"/>
  <c r="H127" i="7"/>
  <c r="J127" i="7" s="1"/>
  <c r="L127" i="7" s="1"/>
  <c r="N127" i="7" s="1"/>
  <c r="H126" i="7"/>
  <c r="J126" i="7" s="1"/>
  <c r="L126" i="7" s="1"/>
  <c r="N126" i="7" s="1"/>
  <c r="J125" i="7"/>
  <c r="L125" i="7" s="1"/>
  <c r="N125" i="7" s="1"/>
  <c r="H122" i="7"/>
  <c r="J122" i="7" s="1"/>
  <c r="L122" i="7" s="1"/>
  <c r="N122" i="7" s="1"/>
  <c r="L120" i="7"/>
  <c r="N120" i="7" s="1"/>
  <c r="H117" i="7"/>
  <c r="J117" i="7" s="1"/>
  <c r="L117" i="7" s="1"/>
  <c r="N117" i="7" s="1"/>
  <c r="L116" i="7"/>
  <c r="N116" i="7" s="1"/>
  <c r="L112" i="7"/>
  <c r="N112" i="7" s="1"/>
  <c r="H108" i="7"/>
  <c r="J108" i="7" s="1"/>
  <c r="L108" i="7" s="1"/>
  <c r="N108" i="7" s="1"/>
  <c r="H107" i="7"/>
  <c r="J107" i="7" s="1"/>
  <c r="L107" i="7" s="1"/>
  <c r="N107" i="7" s="1"/>
  <c r="H104" i="7"/>
  <c r="J104" i="7" s="1"/>
  <c r="L104" i="7" s="1"/>
  <c r="N104" i="7" s="1"/>
  <c r="H103" i="7"/>
  <c r="J103" i="7" s="1"/>
  <c r="L103" i="7" s="1"/>
  <c r="N103" i="7" s="1"/>
  <c r="H102" i="7"/>
  <c r="J102" i="7" s="1"/>
  <c r="L102" i="7" s="1"/>
  <c r="N102" i="7" s="1"/>
  <c r="L101" i="7"/>
  <c r="N101" i="7" s="1"/>
  <c r="H100" i="7"/>
  <c r="J100" i="7" s="1"/>
  <c r="L100" i="7" s="1"/>
  <c r="N100" i="7" s="1"/>
  <c r="H99" i="7"/>
  <c r="J99" i="7" s="1"/>
  <c r="L99" i="7" s="1"/>
  <c r="N99" i="7" s="1"/>
  <c r="H98" i="7"/>
  <c r="J98" i="7" s="1"/>
  <c r="L98" i="7" s="1"/>
  <c r="N98" i="7" s="1"/>
  <c r="H97" i="7"/>
  <c r="J97" i="7" s="1"/>
  <c r="L97" i="7" s="1"/>
  <c r="N97" i="7" s="1"/>
  <c r="H94" i="7"/>
  <c r="J94" i="7" s="1"/>
  <c r="L94" i="7" s="1"/>
  <c r="N94" i="7" s="1"/>
  <c r="L92" i="7"/>
  <c r="N92" i="7" s="1"/>
  <c r="H91" i="7"/>
  <c r="J91" i="7" s="1"/>
  <c r="L91" i="7" s="1"/>
  <c r="N91" i="7" s="1"/>
  <c r="H90" i="7"/>
  <c r="J90" i="7" s="1"/>
  <c r="L90" i="7" s="1"/>
  <c r="N90" i="7" s="1"/>
  <c r="L89" i="7"/>
  <c r="N89" i="7" s="1"/>
  <c r="H88" i="7"/>
  <c r="J88" i="7" s="1"/>
  <c r="L88" i="7" s="1"/>
  <c r="N88" i="7" s="1"/>
  <c r="H85" i="7"/>
  <c r="J85" i="7" s="1"/>
  <c r="L85" i="7" s="1"/>
  <c r="N85" i="7" s="1"/>
  <c r="H83" i="7"/>
  <c r="J83" i="7" s="1"/>
  <c r="L83" i="7" s="1"/>
  <c r="N83" i="7" s="1"/>
  <c r="H82" i="7"/>
  <c r="J82" i="7" s="1"/>
  <c r="L82" i="7" s="1"/>
  <c r="N82" i="7" s="1"/>
  <c r="H78" i="7"/>
  <c r="J78" i="7" s="1"/>
  <c r="L78" i="7" s="1"/>
  <c r="N78" i="7" s="1"/>
  <c r="H76" i="7"/>
  <c r="J76" i="7" s="1"/>
  <c r="L76" i="7" s="1"/>
  <c r="N76" i="7" s="1"/>
  <c r="H74" i="7"/>
  <c r="J74" i="7" s="1"/>
  <c r="L74" i="7" s="1"/>
  <c r="N74" i="7" s="1"/>
  <c r="H73" i="7"/>
  <c r="J73" i="7" s="1"/>
  <c r="L73" i="7" s="1"/>
  <c r="N73" i="7" s="1"/>
  <c r="H72" i="7"/>
  <c r="J72" i="7" s="1"/>
  <c r="L72" i="7" s="1"/>
  <c r="N72" i="7" s="1"/>
  <c r="H69" i="7"/>
  <c r="J69" i="7" s="1"/>
  <c r="L69" i="7" s="1"/>
  <c r="N69" i="7" s="1"/>
  <c r="H66" i="7"/>
  <c r="J66" i="7" s="1"/>
  <c r="L66" i="7" s="1"/>
  <c r="N66" i="7" s="1"/>
  <c r="J65" i="7"/>
  <c r="L65" i="7" s="1"/>
  <c r="N65" i="7" s="1"/>
  <c r="N64" i="7"/>
  <c r="H63" i="7"/>
  <c r="J63" i="7" s="1"/>
  <c r="L63" i="7" s="1"/>
  <c r="N63" i="7" s="1"/>
  <c r="H60" i="7"/>
  <c r="J60" i="7" s="1"/>
  <c r="L60" i="7" s="1"/>
  <c r="N60" i="7" s="1"/>
  <c r="H59" i="7"/>
  <c r="J59" i="7" s="1"/>
  <c r="L59" i="7" s="1"/>
  <c r="N59" i="7" s="1"/>
  <c r="H58" i="7"/>
  <c r="J58" i="7" s="1"/>
  <c r="L58" i="7" s="1"/>
  <c r="N58" i="7" s="1"/>
  <c r="H55" i="7"/>
  <c r="J55" i="7" s="1"/>
  <c r="L55" i="7" s="1"/>
  <c r="N55" i="7" s="1"/>
  <c r="H54" i="7"/>
  <c r="J54" i="7" s="1"/>
  <c r="L54" i="7" s="1"/>
  <c r="N54" i="7" s="1"/>
  <c r="H53" i="7"/>
  <c r="J53" i="7" s="1"/>
  <c r="L53" i="7" s="1"/>
  <c r="N53" i="7" s="1"/>
  <c r="H48" i="7"/>
  <c r="J48" i="7" s="1"/>
  <c r="L48" i="7" s="1"/>
  <c r="N48" i="7" s="1"/>
  <c r="H47" i="7"/>
  <c r="J47" i="7" s="1"/>
  <c r="L47" i="7" s="1"/>
  <c r="N47" i="7" s="1"/>
  <c r="J46" i="7"/>
  <c r="L46" i="7" s="1"/>
  <c r="N46" i="7" s="1"/>
  <c r="H40" i="7"/>
  <c r="J40" i="7" s="1"/>
  <c r="L40" i="7" s="1"/>
  <c r="N40" i="7" s="1"/>
  <c r="J39" i="7"/>
  <c r="L39" i="7" s="1"/>
  <c r="N39" i="7" s="1"/>
  <c r="L36" i="7"/>
  <c r="N36" i="7" s="1"/>
  <c r="H35" i="7"/>
  <c r="J35" i="7" s="1"/>
  <c r="L35" i="7" s="1"/>
  <c r="N35" i="7" s="1"/>
  <c r="T63" i="1" s="1"/>
  <c r="H34" i="7"/>
  <c r="J34" i="7" s="1"/>
  <c r="L34" i="7" s="1"/>
  <c r="N34" i="7" s="1"/>
  <c r="H33" i="7"/>
  <c r="J33" i="7" s="1"/>
  <c r="L33" i="7" s="1"/>
  <c r="N33" i="7" s="1"/>
  <c r="H32" i="7"/>
  <c r="J32" i="7" s="1"/>
  <c r="L32" i="7" s="1"/>
  <c r="N32" i="7" s="1"/>
  <c r="H29" i="7"/>
  <c r="J29" i="7" s="1"/>
  <c r="L29" i="7" s="1"/>
  <c r="N29" i="7" s="1"/>
  <c r="H28" i="7"/>
  <c r="J28" i="7" s="1"/>
  <c r="L28" i="7" s="1"/>
  <c r="N28" i="7" s="1"/>
  <c r="H24" i="7"/>
  <c r="J24" i="7" s="1"/>
  <c r="L24" i="7" s="1"/>
  <c r="N24" i="7" s="1"/>
  <c r="H23" i="7"/>
  <c r="J23" i="7" s="1"/>
  <c r="L23" i="7" s="1"/>
  <c r="N23" i="7" s="1"/>
  <c r="N22" i="7"/>
  <c r="H21" i="7"/>
  <c r="J21" i="7" s="1"/>
  <c r="L21" i="7" s="1"/>
  <c r="N21" i="7" s="1"/>
  <c r="H20" i="7"/>
  <c r="J20" i="7" s="1"/>
  <c r="L20" i="7" s="1"/>
  <c r="N20" i="7" s="1"/>
  <c r="H19" i="7"/>
  <c r="J19" i="7" s="1"/>
  <c r="L19" i="7" s="1"/>
  <c r="N19" i="7" s="1"/>
  <c r="H15" i="7"/>
  <c r="J15" i="7" s="1"/>
  <c r="L15" i="7" s="1"/>
  <c r="N15" i="7" s="1"/>
  <c r="H13" i="7"/>
  <c r="J13" i="7" s="1"/>
  <c r="L13" i="7" s="1"/>
  <c r="N13" i="7" s="1"/>
  <c r="H12" i="7"/>
  <c r="J12" i="7" s="1"/>
  <c r="L12" i="7" s="1"/>
  <c r="N12" i="7" s="1"/>
  <c r="L9" i="7"/>
  <c r="N9" i="7" s="1"/>
  <c r="J7" i="7"/>
  <c r="L7" i="7" s="1"/>
  <c r="N7" i="7" s="1"/>
  <c r="Q40" i="1" l="1"/>
  <c r="Q73" i="1"/>
  <c r="Q65" i="1"/>
  <c r="Q46" i="1"/>
  <c r="Q7" i="1"/>
  <c r="Q19" i="1"/>
  <c r="Q25" i="1"/>
  <c r="Q26" i="1"/>
  <c r="Q10" i="1"/>
  <c r="Q43" i="1"/>
  <c r="Q20" i="1"/>
  <c r="Q38" i="1"/>
  <c r="Q41" i="1"/>
  <c r="Q48" i="1"/>
  <c r="Q72" i="1"/>
  <c r="Q13" i="1"/>
  <c r="Q52" i="1"/>
  <c r="Q47" i="1"/>
  <c r="Q45" i="1"/>
  <c r="Q32" i="1"/>
  <c r="Q53" i="1"/>
  <c r="Q71" i="1"/>
  <c r="Q74" i="1"/>
  <c r="Q17" i="1"/>
  <c r="Q14" i="1"/>
  <c r="Q28" i="1"/>
  <c r="Q49" i="1"/>
  <c r="Q18" i="1"/>
  <c r="Q15" i="1"/>
  <c r="Q37" i="1"/>
  <c r="Q68" i="1"/>
  <c r="Q8" i="1"/>
  <c r="Q44" i="1"/>
  <c r="Q27" i="1"/>
  <c r="Q35" i="1"/>
  <c r="Q56" i="1"/>
  <c r="Q59" i="1"/>
  <c r="Q23" i="1"/>
  <c r="Q58" i="1"/>
  <c r="Q11" i="1"/>
  <c r="Q31" i="1"/>
  <c r="Q57" i="1"/>
  <c r="Q70" i="1"/>
  <c r="Q36" i="1"/>
  <c r="Q55" i="1"/>
  <c r="Q29" i="1"/>
  <c r="Q22" i="1"/>
  <c r="Q24" i="1"/>
  <c r="Q63" i="1"/>
  <c r="Q66" i="1"/>
  <c r="Q64" i="1"/>
  <c r="Q33" i="1"/>
  <c r="J16" i="3"/>
  <c r="M16" i="3"/>
  <c r="P16" i="3"/>
  <c r="J17" i="3"/>
  <c r="M17" i="3"/>
  <c r="P17" i="3"/>
  <c r="J18" i="3"/>
  <c r="M18" i="3"/>
  <c r="P18" i="3"/>
  <c r="J19" i="3"/>
  <c r="M19" i="3"/>
  <c r="P19" i="3"/>
  <c r="J20" i="3"/>
  <c r="M20" i="3"/>
  <c r="P20" i="3"/>
  <c r="J21" i="3"/>
  <c r="M21" i="3"/>
  <c r="P21" i="3"/>
  <c r="J22" i="3"/>
  <c r="M22" i="3"/>
  <c r="P22" i="3"/>
  <c r="J48" i="3"/>
  <c r="M48" i="3"/>
  <c r="P48" i="3"/>
  <c r="J49" i="3"/>
  <c r="M49" i="3"/>
  <c r="P49" i="3"/>
  <c r="J50" i="3"/>
  <c r="M50" i="3"/>
  <c r="P50" i="3"/>
  <c r="J51" i="3"/>
  <c r="M51" i="3"/>
  <c r="P51" i="3"/>
  <c r="J52" i="3"/>
  <c r="M52" i="3"/>
  <c r="P52" i="3"/>
  <c r="J53" i="3"/>
  <c r="M53" i="3"/>
  <c r="P53" i="3"/>
  <c r="J54" i="3"/>
  <c r="M54" i="3"/>
  <c r="P54" i="3"/>
  <c r="J28" i="3"/>
  <c r="M28" i="3"/>
  <c r="P28" i="3"/>
  <c r="J29" i="3"/>
  <c r="M29" i="3"/>
  <c r="P29" i="3"/>
  <c r="J30" i="3"/>
  <c r="M30" i="3"/>
  <c r="P30" i="3"/>
  <c r="J31" i="3"/>
  <c r="M31" i="3"/>
  <c r="P31" i="3"/>
  <c r="J32" i="3"/>
  <c r="M32" i="3"/>
  <c r="P32" i="3"/>
  <c r="J38" i="3"/>
  <c r="M38" i="3"/>
  <c r="P38" i="3"/>
  <c r="J39" i="3"/>
  <c r="M39" i="3"/>
  <c r="P39" i="3"/>
  <c r="J40" i="3"/>
  <c r="M40" i="3"/>
  <c r="P40" i="3"/>
  <c r="J41" i="3"/>
  <c r="M41" i="3"/>
  <c r="P41" i="3"/>
  <c r="J42" i="3"/>
  <c r="M42" i="3"/>
  <c r="P42" i="3"/>
  <c r="J25" i="6"/>
  <c r="M25" i="6"/>
  <c r="P25" i="6"/>
  <c r="J26" i="6"/>
  <c r="M26" i="6"/>
  <c r="P26" i="6"/>
  <c r="J27" i="6"/>
  <c r="M27" i="6"/>
  <c r="P27" i="6"/>
  <c r="J28" i="6"/>
  <c r="M28" i="6"/>
  <c r="P28" i="6"/>
  <c r="J29" i="6"/>
  <c r="M29" i="6"/>
  <c r="P29" i="6"/>
  <c r="J30" i="6"/>
  <c r="M30" i="6"/>
  <c r="P30" i="6"/>
  <c r="J31" i="6"/>
  <c r="M31" i="6"/>
  <c r="P31" i="6"/>
  <c r="R168" i="7"/>
  <c r="R271" i="7"/>
  <c r="R87" i="7"/>
  <c r="R123" i="7"/>
  <c r="R37" i="7"/>
  <c r="R57" i="7"/>
  <c r="R179" i="7"/>
  <c r="R93" i="7"/>
  <c r="R110" i="7"/>
  <c r="R105" i="7"/>
  <c r="R38" i="7"/>
  <c r="R148" i="7"/>
  <c r="J13" i="6"/>
  <c r="M13" i="6"/>
  <c r="P13" i="6"/>
  <c r="J14" i="6"/>
  <c r="M14" i="6"/>
  <c r="P14" i="6"/>
  <c r="J15" i="6"/>
  <c r="M15" i="6"/>
  <c r="P15" i="6"/>
  <c r="J16" i="6"/>
  <c r="M16" i="6"/>
  <c r="P16" i="6"/>
  <c r="J17" i="6"/>
  <c r="M17" i="6"/>
  <c r="P17" i="6"/>
  <c r="J37" i="6"/>
  <c r="M37" i="6"/>
  <c r="P37" i="6"/>
  <c r="J38" i="6"/>
  <c r="M38" i="6"/>
  <c r="P38" i="6"/>
  <c r="J39" i="6"/>
  <c r="M39" i="6"/>
  <c r="P39" i="6"/>
  <c r="P281" i="7"/>
  <c r="P280" i="7"/>
  <c r="P279" i="7"/>
  <c r="R279" i="7" s="1"/>
  <c r="P278" i="7"/>
  <c r="P276" i="7"/>
  <c r="R276" i="7" s="1"/>
  <c r="P264" i="7"/>
  <c r="P263" i="7"/>
  <c r="R263" i="7" s="1"/>
  <c r="P262" i="7"/>
  <c r="R262" i="7" s="1"/>
  <c r="P261" i="7"/>
  <c r="R261" i="7" s="1"/>
  <c r="P259" i="7"/>
  <c r="P258" i="7"/>
  <c r="P257" i="7"/>
  <c r="P256" i="7"/>
  <c r="P255" i="7"/>
  <c r="R255" i="7" s="1"/>
  <c r="P254" i="7"/>
  <c r="R254" i="7" s="1"/>
  <c r="P253" i="7"/>
  <c r="P30" i="7"/>
  <c r="P252" i="7"/>
  <c r="R252" i="7" s="1"/>
  <c r="P251" i="7"/>
  <c r="P249" i="7"/>
  <c r="P248" i="7"/>
  <c r="R248" i="7" s="1"/>
  <c r="P247" i="7"/>
  <c r="P244" i="7"/>
  <c r="P241" i="7"/>
  <c r="R241" i="7" s="1"/>
  <c r="P239" i="7"/>
  <c r="P238" i="7"/>
  <c r="R238" i="7" s="1"/>
  <c r="P237" i="7"/>
  <c r="P236" i="7"/>
  <c r="P231" i="7"/>
  <c r="P230" i="7"/>
  <c r="R230" i="7" s="1"/>
  <c r="P229" i="7"/>
  <c r="R229" i="7" s="1"/>
  <c r="P226" i="7"/>
  <c r="R226" i="7" s="1"/>
  <c r="P225" i="7"/>
  <c r="R225" i="7" s="1"/>
  <c r="P224" i="7"/>
  <c r="P223" i="7"/>
  <c r="P220" i="7"/>
  <c r="R220" i="7" s="1"/>
  <c r="P219" i="7"/>
  <c r="R219" i="7" s="1"/>
  <c r="P218" i="7"/>
  <c r="P216" i="7"/>
  <c r="R216" i="7" s="1"/>
  <c r="P214" i="7"/>
  <c r="R214" i="7" s="1"/>
  <c r="P213" i="7"/>
  <c r="R213" i="7" s="1"/>
  <c r="P209" i="7"/>
  <c r="R209" i="7" s="1"/>
  <c r="P208" i="7"/>
  <c r="R208" i="7" s="1"/>
  <c r="P207" i="7"/>
  <c r="P206" i="7"/>
  <c r="R206" i="7" s="1"/>
  <c r="P205" i="7"/>
  <c r="R205" i="7" s="1"/>
  <c r="P204" i="7"/>
  <c r="P201" i="7"/>
  <c r="R201" i="7" s="1"/>
  <c r="P200" i="7"/>
  <c r="R200" i="7" s="1"/>
  <c r="P198" i="7"/>
  <c r="P197" i="7"/>
  <c r="P196" i="7"/>
  <c r="R196" i="7" s="1"/>
  <c r="P193" i="7"/>
  <c r="P192" i="7"/>
  <c r="R192" i="7" s="1"/>
  <c r="P191" i="7"/>
  <c r="R191" i="7" s="1"/>
  <c r="P190" i="7"/>
  <c r="P188" i="7"/>
  <c r="P187" i="7"/>
  <c r="P185" i="7"/>
  <c r="P182" i="7"/>
  <c r="R182" i="7" s="1"/>
  <c r="P176" i="7"/>
  <c r="P173" i="7"/>
  <c r="P171" i="7"/>
  <c r="R171" i="7" s="1"/>
  <c r="P170" i="7"/>
  <c r="P169" i="7"/>
  <c r="P167" i="7"/>
  <c r="P166" i="7"/>
  <c r="R166" i="7" s="1"/>
  <c r="P165" i="7"/>
  <c r="P164" i="7"/>
  <c r="P163" i="7"/>
  <c r="P162" i="7"/>
  <c r="R162" i="7" s="1"/>
  <c r="P161" i="7"/>
  <c r="P160" i="7"/>
  <c r="P159" i="7"/>
  <c r="P158" i="7"/>
  <c r="R158" i="7" s="1"/>
  <c r="P157" i="7"/>
  <c r="R157" i="7" s="1"/>
  <c r="P156" i="7"/>
  <c r="R156" i="7" s="1"/>
  <c r="P153" i="7"/>
  <c r="R153" i="7" s="1"/>
  <c r="P152" i="7"/>
  <c r="R152" i="7" s="1"/>
  <c r="P151" i="7"/>
  <c r="P150" i="7"/>
  <c r="P149" i="7"/>
  <c r="P147" i="7"/>
  <c r="R147" i="7" s="1"/>
  <c r="P145" i="7"/>
  <c r="R145" i="7" s="1"/>
  <c r="P140" i="7"/>
  <c r="R140" i="7" s="1"/>
  <c r="P139" i="7"/>
  <c r="R139" i="7" s="1"/>
  <c r="P138" i="7"/>
  <c r="P136" i="7"/>
  <c r="R136" i="7" s="1"/>
  <c r="P135" i="7"/>
  <c r="R135" i="7" s="1"/>
  <c r="P132" i="7"/>
  <c r="R132" i="7" s="1"/>
  <c r="P131" i="7"/>
  <c r="P130" i="7"/>
  <c r="R130" i="7" s="1"/>
  <c r="P127" i="7"/>
  <c r="P126" i="7"/>
  <c r="R126" i="7" s="1"/>
  <c r="P125" i="7"/>
  <c r="R125" i="7" s="1"/>
  <c r="P122" i="7"/>
  <c r="R122" i="7" s="1"/>
  <c r="P120" i="7"/>
  <c r="P117" i="7"/>
  <c r="R117" i="7" s="1"/>
  <c r="P116" i="7"/>
  <c r="R116" i="7" s="1"/>
  <c r="P112" i="7"/>
  <c r="R112" i="7" s="1"/>
  <c r="P108" i="7"/>
  <c r="P107" i="7"/>
  <c r="R107" i="7" s="1"/>
  <c r="P104" i="7"/>
  <c r="R104" i="7" s="1"/>
  <c r="P103" i="7"/>
  <c r="R103" i="7" s="1"/>
  <c r="P102" i="7"/>
  <c r="R102" i="7" s="1"/>
  <c r="P101" i="7"/>
  <c r="R101" i="7" s="1"/>
  <c r="P100" i="7"/>
  <c r="R100" i="7" s="1"/>
  <c r="P99" i="7"/>
  <c r="R99" i="7" s="1"/>
  <c r="P98" i="7"/>
  <c r="R98" i="7" s="1"/>
  <c r="P97" i="7"/>
  <c r="P94" i="7"/>
  <c r="P92" i="7"/>
  <c r="P91" i="7"/>
  <c r="R91" i="7" s="1"/>
  <c r="P90" i="7"/>
  <c r="R90" i="7" s="1"/>
  <c r="P89" i="7"/>
  <c r="R89" i="7" s="1"/>
  <c r="P88" i="7"/>
  <c r="R88" i="7" s="1"/>
  <c r="P85" i="7"/>
  <c r="P83" i="7"/>
  <c r="P82" i="7"/>
  <c r="R82" i="7" s="1"/>
  <c r="P78" i="7"/>
  <c r="P76" i="7"/>
  <c r="R76" i="7" s="1"/>
  <c r="P74" i="7"/>
  <c r="P73" i="7"/>
  <c r="R73" i="7" s="1"/>
  <c r="P72" i="7"/>
  <c r="R72" i="7" s="1"/>
  <c r="P69" i="7"/>
  <c r="R69" i="7" s="1"/>
  <c r="P66" i="7"/>
  <c r="R66" i="7" s="1"/>
  <c r="P65" i="7"/>
  <c r="P64" i="7"/>
  <c r="P63" i="7"/>
  <c r="P60" i="7"/>
  <c r="P59" i="7"/>
  <c r="R59" i="7" s="1"/>
  <c r="P58" i="7"/>
  <c r="R58" i="7" s="1"/>
  <c r="P55" i="7"/>
  <c r="R55" i="7" s="1"/>
  <c r="P54" i="7"/>
  <c r="P53" i="7"/>
  <c r="P48" i="7"/>
  <c r="R48" i="7" s="1"/>
  <c r="P47" i="7"/>
  <c r="P46" i="7"/>
  <c r="P40" i="7"/>
  <c r="R40" i="7" s="1"/>
  <c r="P39" i="7"/>
  <c r="R39" i="7" s="1"/>
  <c r="P36" i="7"/>
  <c r="R36" i="7" s="1"/>
  <c r="P35" i="7"/>
  <c r="P34" i="7"/>
  <c r="P33" i="7"/>
  <c r="R33" i="7" s="1"/>
  <c r="P32" i="7"/>
  <c r="R32" i="7" s="1"/>
  <c r="P29" i="7"/>
  <c r="P28" i="7"/>
  <c r="R28" i="7" s="1"/>
  <c r="P24" i="7"/>
  <c r="P23" i="7"/>
  <c r="R23" i="7" s="1"/>
  <c r="P22" i="7"/>
  <c r="R22" i="7" s="1"/>
  <c r="P21" i="7"/>
  <c r="P20" i="7"/>
  <c r="R20" i="7" s="1"/>
  <c r="P19" i="7"/>
  <c r="P15" i="7"/>
  <c r="R15" i="7" s="1"/>
  <c r="P13" i="7"/>
  <c r="R13" i="7" s="1"/>
  <c r="P12" i="7"/>
  <c r="P9" i="7"/>
  <c r="P7" i="7"/>
  <c r="R7" i="7" s="1"/>
  <c r="Q50" i="3" l="1"/>
  <c r="Q42" i="3"/>
  <c r="Q30" i="6"/>
  <c r="Q26" i="6"/>
  <c r="Q40" i="3"/>
  <c r="Q38" i="3"/>
  <c r="Q20" i="3"/>
  <c r="Q16" i="3"/>
  <c r="Q31" i="6"/>
  <c r="Q29" i="6"/>
  <c r="Q39" i="3"/>
  <c r="Q27" i="6"/>
  <c r="Q30" i="3"/>
  <c r="Q41" i="3"/>
  <c r="Q54" i="3"/>
  <c r="Q52" i="3"/>
  <c r="Q48" i="3"/>
  <c r="Q32" i="3"/>
  <c r="Q28" i="3"/>
  <c r="Q28" i="6"/>
  <c r="Q25" i="6"/>
  <c r="Q21" i="3"/>
  <c r="Q19" i="3"/>
  <c r="Q18" i="3"/>
  <c r="Q17" i="3"/>
  <c r="Q31" i="3"/>
  <c r="Q29" i="3"/>
  <c r="Q53" i="3"/>
  <c r="Q51" i="3"/>
  <c r="Q49" i="3"/>
  <c r="Q22" i="3"/>
  <c r="T46" i="1"/>
  <c r="T53" i="1"/>
  <c r="T18" i="1"/>
  <c r="T11" i="1"/>
  <c r="T48" i="1"/>
  <c r="T49" i="1"/>
  <c r="T44" i="1"/>
  <c r="T70" i="1"/>
  <c r="Q38" i="6"/>
  <c r="Q15" i="6"/>
  <c r="Q37" i="6"/>
  <c r="Q17" i="6"/>
  <c r="Q13" i="6"/>
  <c r="Q39" i="6"/>
  <c r="Q16" i="6"/>
  <c r="Q14" i="6"/>
  <c r="R19" i="7"/>
  <c r="R21" i="7"/>
  <c r="R34" i="7"/>
  <c r="R47" i="7"/>
  <c r="R53" i="7"/>
  <c r="R63" i="7"/>
  <c r="R65" i="7"/>
  <c r="R85" i="7"/>
  <c r="R94" i="7"/>
  <c r="R108" i="7"/>
  <c r="R120" i="7"/>
  <c r="R127" i="7"/>
  <c r="R131" i="7"/>
  <c r="R160" i="7"/>
  <c r="R164" i="7"/>
  <c r="R176" i="7"/>
  <c r="R185" i="7"/>
  <c r="R188" i="7"/>
  <c r="R204" i="7"/>
  <c r="R223" i="7"/>
  <c r="R231" i="7"/>
  <c r="R237" i="7"/>
  <c r="R244" i="7"/>
  <c r="R251" i="7"/>
  <c r="R30" i="7"/>
  <c r="R256" i="7"/>
  <c r="R258" i="7"/>
  <c r="R281" i="7"/>
  <c r="R12" i="7"/>
  <c r="R24" i="7"/>
  <c r="R29" i="7"/>
  <c r="R35" i="7"/>
  <c r="R46" i="7"/>
  <c r="R60" i="7"/>
  <c r="R64" i="7"/>
  <c r="R74" i="7"/>
  <c r="R78" i="7"/>
  <c r="R83" i="7"/>
  <c r="R92" i="7"/>
  <c r="R97" i="7"/>
  <c r="R149" i="7"/>
  <c r="R159" i="7"/>
  <c r="R161" i="7"/>
  <c r="R163" i="7"/>
  <c r="R165" i="7"/>
  <c r="R167" i="7"/>
  <c r="R170" i="7"/>
  <c r="R173" i="7"/>
  <c r="R187" i="7"/>
  <c r="R190" i="7"/>
  <c r="R198" i="7"/>
  <c r="R207" i="7"/>
  <c r="R218" i="7"/>
  <c r="R224" i="7"/>
  <c r="R236" i="7"/>
  <c r="R247" i="7"/>
  <c r="R253" i="7"/>
  <c r="R257" i="7"/>
  <c r="R278" i="7"/>
  <c r="R9" i="7"/>
  <c r="R138" i="7"/>
  <c r="T71" i="1"/>
  <c r="R150" i="7"/>
  <c r="R169" i="7"/>
  <c r="R193" i="7"/>
  <c r="R197" i="7"/>
  <c r="R239" i="7"/>
  <c r="R54" i="7"/>
  <c r="R151" i="7"/>
  <c r="R249" i="7"/>
  <c r="T68" i="1"/>
  <c r="R259" i="7"/>
  <c r="R264" i="7"/>
  <c r="T37" i="1"/>
  <c r="R280" i="7"/>
  <c r="Q20" i="6" l="1"/>
  <c r="S20" i="6" s="1"/>
  <c r="Q55" i="3"/>
  <c r="Q43" i="3"/>
  <c r="Q33" i="3"/>
  <c r="Q23" i="3"/>
  <c r="S23" i="3" s="1"/>
  <c r="Q32" i="6"/>
  <c r="S32" i="6" s="1"/>
  <c r="G23" i="6" s="1"/>
  <c r="S43" i="3"/>
  <c r="G36" i="3" s="1"/>
  <c r="S33" i="3"/>
  <c r="G26" i="3" s="1"/>
  <c r="Q40" i="6"/>
  <c r="T19" i="1"/>
  <c r="T22" i="1"/>
  <c r="T25" i="1"/>
  <c r="T40" i="1"/>
  <c r="T14" i="1"/>
  <c r="T72" i="1"/>
  <c r="T15" i="1"/>
  <c r="T31" i="1"/>
  <c r="T64" i="1"/>
  <c r="T32" i="1"/>
  <c r="T51" i="1"/>
  <c r="T7" i="1"/>
  <c r="T47" i="1"/>
  <c r="T58" i="1"/>
  <c r="T43" i="1"/>
  <c r="T13" i="1"/>
  <c r="T56" i="1"/>
  <c r="T55" i="1"/>
  <c r="T27" i="1"/>
  <c r="T65" i="1"/>
  <c r="T17" i="1"/>
  <c r="T45" i="1"/>
  <c r="T10" i="1"/>
  <c r="T29" i="1"/>
  <c r="T35" i="1"/>
  <c r="T26" i="1"/>
  <c r="T73" i="1"/>
  <c r="T28" i="1"/>
  <c r="T33" i="1"/>
  <c r="T24" i="1"/>
  <c r="T23" i="1"/>
  <c r="T52" i="1"/>
  <c r="T36" i="1"/>
  <c r="T59" i="1"/>
  <c r="T74" i="1"/>
  <c r="T8" i="1"/>
  <c r="G11" i="6" l="1"/>
  <c r="S40" i="6"/>
  <c r="G35" i="6" s="1"/>
  <c r="G14" i="3"/>
  <c r="S55" i="3"/>
  <c r="G46" i="3" s="1"/>
  <c r="T20" i="1"/>
</calcChain>
</file>

<file path=xl/sharedStrings.xml><?xml version="1.0" encoding="utf-8"?>
<sst xmlns="http://schemas.openxmlformats.org/spreadsheetml/2006/main" count="862" uniqueCount="485">
  <si>
    <t>Rang</t>
  </si>
  <si>
    <t>Name</t>
  </si>
  <si>
    <t>JG</t>
  </si>
  <si>
    <t>LT</t>
  </si>
  <si>
    <t>Ort</t>
  </si>
  <si>
    <t>Total</t>
  </si>
  <si>
    <t>Gutpunkte</t>
  </si>
  <si>
    <t>OA</t>
  </si>
  <si>
    <t>Utzigen</t>
  </si>
  <si>
    <t>Heimiswil</t>
  </si>
  <si>
    <t>Ersigen</t>
  </si>
  <si>
    <t>Recherswil</t>
  </si>
  <si>
    <t>Eggimann Remo</t>
  </si>
  <si>
    <t>MI</t>
  </si>
  <si>
    <t>Zimmerwald</t>
  </si>
  <si>
    <t>Galmiz</t>
  </si>
  <si>
    <t>Rouiller Nicolas</t>
  </si>
  <si>
    <t>Thörishaus</t>
  </si>
  <si>
    <t>Schenkel Markus</t>
  </si>
  <si>
    <t>Münchenbuchsee</t>
  </si>
  <si>
    <t>Tschirren Martin</t>
  </si>
  <si>
    <t>Grünig Urs</t>
  </si>
  <si>
    <t>Sutz-Lattrigen</t>
  </si>
  <si>
    <t>Hadorn Fritz</t>
  </si>
  <si>
    <t>Gurzelen</t>
  </si>
  <si>
    <t>Josi Thomas</t>
  </si>
  <si>
    <t>Heimberg</t>
  </si>
  <si>
    <t>Vogt Bernd</t>
  </si>
  <si>
    <t>Aarberg</t>
  </si>
  <si>
    <t>Belp</t>
  </si>
  <si>
    <t>Winkelmann Rudolf</t>
  </si>
  <si>
    <t>Eggimann Roland</t>
  </si>
  <si>
    <t>EM</t>
  </si>
  <si>
    <t>Ittigen</t>
  </si>
  <si>
    <t>Badertscher Stefan</t>
  </si>
  <si>
    <t>Binggeli Daniel</t>
  </si>
  <si>
    <t>Badertscher Jürg</t>
  </si>
  <si>
    <t>Neuenschwander Marc</t>
  </si>
  <si>
    <t>Hettiswil</t>
  </si>
  <si>
    <t>Wüthrich Ueli</t>
  </si>
  <si>
    <t>Zwicker Rolf</t>
  </si>
  <si>
    <t>Mathys Christoph</t>
  </si>
  <si>
    <t>Huttwil</t>
  </si>
  <si>
    <t>Tanner Sandro</t>
  </si>
  <si>
    <t>Berger Sacha</t>
  </si>
  <si>
    <t>OL</t>
  </si>
  <si>
    <t>Steffisburg</t>
  </si>
  <si>
    <t>Dänzer Reto</t>
  </si>
  <si>
    <t>Weissenbach</t>
  </si>
  <si>
    <t>Koller Marco</t>
  </si>
  <si>
    <t>Oberried</t>
  </si>
  <si>
    <t>Liebi Martin</t>
  </si>
  <si>
    <t>Zweisimmen</t>
  </si>
  <si>
    <t>Mösching Thomas</t>
  </si>
  <si>
    <t>Spiez</t>
  </si>
  <si>
    <t>Ryter Christian</t>
  </si>
  <si>
    <t>Saanen</t>
  </si>
  <si>
    <t>Wyss Peter</t>
  </si>
  <si>
    <t>Goldswil</t>
  </si>
  <si>
    <t>Reichenbach Daniel</t>
  </si>
  <si>
    <t>Feutersoey</t>
  </si>
  <si>
    <t>Wenger Pia</t>
  </si>
  <si>
    <t>Thun</t>
  </si>
  <si>
    <t>Wohnort</t>
  </si>
  <si>
    <t>A-Gruppen</t>
  </si>
  <si>
    <t>B-Gruppen</t>
  </si>
  <si>
    <t>Einzelwettkampf</t>
  </si>
  <si>
    <t>Beteiligung</t>
  </si>
  <si>
    <t>Teilnehmer</t>
  </si>
  <si>
    <t>Auszeichnungen</t>
  </si>
  <si>
    <t>Kranzkarten</t>
  </si>
  <si>
    <t>Ohne Auszeichnung</t>
  </si>
  <si>
    <t>500 Punkte</t>
  </si>
  <si>
    <t>1500 Punkte</t>
  </si>
  <si>
    <t>2500 Punkte</t>
  </si>
  <si>
    <t>neu</t>
  </si>
  <si>
    <t>alt</t>
  </si>
  <si>
    <t>Durchschnitt</t>
  </si>
  <si>
    <t>Mittelland</t>
  </si>
  <si>
    <t>Oberland</t>
  </si>
  <si>
    <t>Oberaargau</t>
  </si>
  <si>
    <t>Emmental</t>
  </si>
  <si>
    <t>Beyeler Daniel</t>
  </si>
  <si>
    <t>Burgistein</t>
  </si>
  <si>
    <t>Carrera Jean-Michel</t>
  </si>
  <si>
    <t>Brügg</t>
  </si>
  <si>
    <t>Grünig Michael</t>
  </si>
  <si>
    <t>Mischler Jasmin</t>
  </si>
  <si>
    <t>Mittelhäusern</t>
  </si>
  <si>
    <t>Mischler Jessica</t>
  </si>
  <si>
    <t>Stucki Albrecht</t>
  </si>
  <si>
    <t>Rüfenacht</t>
  </si>
  <si>
    <t>Studen</t>
  </si>
  <si>
    <t>Wehrli Jan</t>
  </si>
  <si>
    <t>Neuenegg</t>
  </si>
  <si>
    <t>Flückiger Urs</t>
  </si>
  <si>
    <t>Merzligen</t>
  </si>
  <si>
    <t>Gloor Daniela</t>
  </si>
  <si>
    <t>Worb</t>
  </si>
  <si>
    <t>Sieber Hugo</t>
  </si>
  <si>
    <t>Münsingen</t>
  </si>
  <si>
    <t>Widmer Martin</t>
  </si>
  <si>
    <t>Winkelmann Arnold</t>
  </si>
  <si>
    <t>Schenkel Thomas</t>
  </si>
  <si>
    <t>Zbinden Martin</t>
  </si>
  <si>
    <t>Milken</t>
  </si>
  <si>
    <t>Jakob Anton</t>
  </si>
  <si>
    <t>Benninger Paul</t>
  </si>
  <si>
    <t>Unterseen</t>
  </si>
  <si>
    <t>Berger Anton</t>
  </si>
  <si>
    <t>Linden</t>
  </si>
  <si>
    <t>Bühler Paul</t>
  </si>
  <si>
    <t>Dänzer Hermann</t>
  </si>
  <si>
    <t>Dossenbach Josef</t>
  </si>
  <si>
    <t>Matten</t>
  </si>
  <si>
    <t>Gabriel Walter</t>
  </si>
  <si>
    <t>Gander Fritz</t>
  </si>
  <si>
    <t>Gerber Rolf</t>
  </si>
  <si>
    <t>Kammer Markus</t>
  </si>
  <si>
    <t>Wimmis</t>
  </si>
  <si>
    <t>Müller Walter</t>
  </si>
  <si>
    <t>St. Stephan</t>
  </si>
  <si>
    <t>Roth Andreas</t>
  </si>
  <si>
    <t>Reichenbach</t>
  </si>
  <si>
    <t>Sarbach Erich</t>
  </si>
  <si>
    <t>Hondrich</t>
  </si>
  <si>
    <t>Ringoldswil</t>
  </si>
  <si>
    <t>Willener Peter</t>
  </si>
  <si>
    <t>Tschingel</t>
  </si>
  <si>
    <t>Wingeier Martin</t>
  </si>
  <si>
    <t>Zahler Ruedi</t>
  </si>
  <si>
    <t>Molitor Rico</t>
  </si>
  <si>
    <t>Wengen</t>
  </si>
  <si>
    <t>Zjörjen Hanspeter</t>
  </si>
  <si>
    <t>Blankenburg</t>
  </si>
  <si>
    <t>Boltigen</t>
  </si>
  <si>
    <t>Schmid Res</t>
  </si>
  <si>
    <t>Frutigen</t>
  </si>
  <si>
    <t>Leuenberger Adrian</t>
  </si>
  <si>
    <t>Juon Ignaz</t>
  </si>
  <si>
    <t>Utzenstorf</t>
  </si>
  <si>
    <t>Bohnenblust Walter</t>
  </si>
  <si>
    <t>Eggimann Lara</t>
  </si>
  <si>
    <t>Brand Tosca</t>
  </si>
  <si>
    <t>Tippenhauer Kevin</t>
  </si>
  <si>
    <t>Langenthal</t>
  </si>
  <si>
    <t>Annen Michael</t>
  </si>
  <si>
    <t>BJ</t>
  </si>
  <si>
    <t>Biel</t>
  </si>
  <si>
    <t>Tschanz Heinz</t>
  </si>
  <si>
    <t>Von Känel Jean-Pierre</t>
  </si>
  <si>
    <t>Moutier</t>
  </si>
  <si>
    <t>Lanz René</t>
  </si>
  <si>
    <t>Gerolfingen</t>
  </si>
  <si>
    <t>Diesse</t>
  </si>
  <si>
    <t>Dick Joachim</t>
  </si>
  <si>
    <t>Grossaffoltern</t>
  </si>
  <si>
    <t>Heimann Res</t>
  </si>
  <si>
    <t>Schmid Ueli</t>
  </si>
  <si>
    <t>Etter Andreas</t>
  </si>
  <si>
    <t>Kehrsatz</t>
  </si>
  <si>
    <t>TLG</t>
  </si>
  <si>
    <t>TST</t>
  </si>
  <si>
    <t>TKN</t>
  </si>
  <si>
    <t>Liegend</t>
  </si>
  <si>
    <t>Stehend</t>
  </si>
  <si>
    <t>Kniend</t>
  </si>
  <si>
    <t>Wittwer Matthias</t>
  </si>
  <si>
    <t>Walterswil</t>
  </si>
  <si>
    <t>Hasle-Rüegsau</t>
  </si>
  <si>
    <t>Loat Alexandra</t>
  </si>
  <si>
    <t>Bohnenblust Rolf</t>
  </si>
  <si>
    <t>Wanzwil</t>
  </si>
  <si>
    <t>Dennler Patrick</t>
  </si>
  <si>
    <t>Aarwangen</t>
  </si>
  <si>
    <t>Ambühl Nicole</t>
  </si>
  <si>
    <t>Gunten</t>
  </si>
  <si>
    <t>Winkler Andrea</t>
  </si>
  <si>
    <t>Blumenstein</t>
  </si>
  <si>
    <t>Schönried</t>
  </si>
  <si>
    <t>Martin Roland</t>
  </si>
  <si>
    <t>Blatter Beat</t>
  </si>
  <si>
    <t>Rohrbach Fritz</t>
  </si>
  <si>
    <t>Niedermuhlern</t>
  </si>
  <si>
    <t>Vorderegger Kevin</t>
  </si>
  <si>
    <t>Meier Simon</t>
  </si>
  <si>
    <t>Wiler b. Utzenstorf</t>
  </si>
  <si>
    <t>Eggimann Oliver</t>
  </si>
  <si>
    <t>Koller Roger</t>
  </si>
  <si>
    <t>Maurer Bruno</t>
  </si>
  <si>
    <t>Schattenhalb</t>
  </si>
  <si>
    <t>Berger Hansrudolf</t>
  </si>
  <si>
    <t>Riffenmatt</t>
  </si>
  <si>
    <t>Marti Christoph</t>
  </si>
  <si>
    <t>Bolligen</t>
  </si>
  <si>
    <t>Kipfer Rolf</t>
  </si>
  <si>
    <t>Ipsach</t>
  </si>
  <si>
    <t>Fiechter Fritz</t>
  </si>
  <si>
    <t>Corpataux Niklaus</t>
  </si>
  <si>
    <t>Thierachern</t>
  </si>
  <si>
    <t>Uhr oder KK</t>
  </si>
  <si>
    <t>Glocke oder KK</t>
  </si>
  <si>
    <t>Treichel oder KK</t>
  </si>
  <si>
    <t>Stucki Hansruedi</t>
  </si>
  <si>
    <t>Gaben für Gutpunkte</t>
  </si>
  <si>
    <t>Schmid Hans</t>
  </si>
  <si>
    <t>Pieterlen</t>
  </si>
  <si>
    <t>LIEGENDMEISTER</t>
  </si>
  <si>
    <t>STEHENDMEISTER</t>
  </si>
  <si>
    <t>KNIENDMEISTER</t>
  </si>
  <si>
    <t>BERNER MATCHMEISTER</t>
  </si>
  <si>
    <t>Schütze-Nr.</t>
  </si>
  <si>
    <t>Gutpunkte Verzeichnis BSSV</t>
  </si>
  <si>
    <t>A</t>
  </si>
  <si>
    <t>B</t>
  </si>
  <si>
    <t>Wasen i. E.</t>
  </si>
  <si>
    <t>Bärtschi Anita</t>
  </si>
  <si>
    <t>Herbligen</t>
  </si>
  <si>
    <t xml:space="preserve">Berchtold Jürg </t>
  </si>
  <si>
    <t>Bigler Gerhard</t>
  </si>
  <si>
    <t>Dotzigen</t>
  </si>
  <si>
    <t>Brand Carmen</t>
  </si>
  <si>
    <t>Buchmeier Edi</t>
  </si>
  <si>
    <t>Herzogenbuchsee</t>
  </si>
  <si>
    <t>Burri Michael</t>
  </si>
  <si>
    <t>C</t>
  </si>
  <si>
    <t>Carrel Jean-Francois</t>
  </si>
  <si>
    <t>D</t>
  </si>
  <si>
    <t>Derendinger Stefan</t>
  </si>
  <si>
    <t>Kaufdorf</t>
  </si>
  <si>
    <t xml:space="preserve">Matten </t>
  </si>
  <si>
    <t>E</t>
  </si>
  <si>
    <t>Eichenberger Toni</t>
  </si>
  <si>
    <t>F</t>
  </si>
  <si>
    <t>Flückiger Hans-Martin</t>
  </si>
  <si>
    <t>Kleindietwil</t>
  </si>
  <si>
    <t>Freiburghaus Markus</t>
  </si>
  <si>
    <t>Vorderfultigen</t>
  </si>
  <si>
    <t>G</t>
  </si>
  <si>
    <t>Grindelwald</t>
  </si>
  <si>
    <t>Gilgen Alain</t>
  </si>
  <si>
    <t>Goetschi Thomas</t>
  </si>
  <si>
    <t>Lützelflüh</t>
  </si>
  <si>
    <t>Grogg Roger</t>
  </si>
  <si>
    <t>H</t>
  </si>
  <si>
    <t>Häsler Ruedi</t>
  </si>
  <si>
    <t>Gattikon</t>
  </si>
  <si>
    <t>Häsler Willy</t>
  </si>
  <si>
    <t>Bönigen</t>
  </si>
  <si>
    <t>Heim Fritz</t>
  </si>
  <si>
    <t>Held Fritz</t>
  </si>
  <si>
    <t>Kirchberg</t>
  </si>
  <si>
    <t>Herren Daniel</t>
  </si>
  <si>
    <t>Hünibach</t>
  </si>
  <si>
    <t>Hess Ralph</t>
  </si>
  <si>
    <t>Burgdorf</t>
  </si>
  <si>
    <t>Hofer Andrea</t>
  </si>
  <si>
    <t>Bettenhausen</t>
  </si>
  <si>
    <t>Hofer Mischa</t>
  </si>
  <si>
    <t>Walkringen</t>
  </si>
  <si>
    <t>Huber Simon</t>
  </si>
  <si>
    <t>I</t>
  </si>
  <si>
    <t>Imhof Cédric</t>
  </si>
  <si>
    <t>Courtaman</t>
  </si>
  <si>
    <t>Iseli Hans</t>
  </si>
  <si>
    <t>J</t>
  </si>
  <si>
    <t>Langnau</t>
  </si>
  <si>
    <t>Jörg Andreas</t>
  </si>
  <si>
    <t>Juon Ian</t>
  </si>
  <si>
    <t>K</t>
  </si>
  <si>
    <t>Kägi Adrian</t>
  </si>
  <si>
    <t>Käser Benjamin</t>
  </si>
  <si>
    <t>Keiechenwil</t>
  </si>
  <si>
    <t>Keller Martina</t>
  </si>
  <si>
    <t>Oberdiessbach</t>
  </si>
  <si>
    <t>Kräuchi Martin</t>
  </si>
  <si>
    <t>Stettlen</t>
  </si>
  <si>
    <t>L</t>
  </si>
  <si>
    <t>Lehmann Fränzi</t>
  </si>
  <si>
    <t>Orpund</t>
  </si>
  <si>
    <t>Blausee</t>
  </si>
  <si>
    <t>Loretan Olivier</t>
  </si>
  <si>
    <t>Courtepin</t>
  </si>
  <si>
    <t>Loretan Pascal</t>
  </si>
  <si>
    <t>M</t>
  </si>
  <si>
    <t>Mathys Albert</t>
  </si>
  <si>
    <t>Täuffelen</t>
  </si>
  <si>
    <t>Maurer Fritz</t>
  </si>
  <si>
    <t>Maurer Marcel</t>
  </si>
  <si>
    <t>Saules</t>
  </si>
  <si>
    <t>Michel Thomas</t>
  </si>
  <si>
    <t>Moy Melanie</t>
  </si>
  <si>
    <t>Müller Andreas</t>
  </si>
  <si>
    <t>N</t>
  </si>
  <si>
    <t>O</t>
  </si>
  <si>
    <t>P</t>
  </si>
  <si>
    <t>Pfund Michael</t>
  </si>
  <si>
    <t>R</t>
  </si>
  <si>
    <t>Röthlisberger David</t>
  </si>
  <si>
    <t>Rhyn Daniel</t>
  </si>
  <si>
    <t>S</t>
  </si>
  <si>
    <t>Sägesser Karin</t>
  </si>
  <si>
    <t>Siegenthaler Urs</t>
  </si>
  <si>
    <t>Mörigen</t>
  </si>
  <si>
    <t>Sopowski Boris</t>
  </si>
  <si>
    <t>Aegerten</t>
  </si>
  <si>
    <t>SCH</t>
  </si>
  <si>
    <t>Schläfli Christoph</t>
  </si>
  <si>
    <t>Roggwil</t>
  </si>
  <si>
    <t>ST</t>
  </si>
  <si>
    <t>Stebler Hansjörg</t>
  </si>
  <si>
    <t>Kallnach</t>
  </si>
  <si>
    <t>Stebler Samuel</t>
  </si>
  <si>
    <t>Seewil</t>
  </si>
  <si>
    <t>Steinmann Martin</t>
  </si>
  <si>
    <t>Richigen</t>
  </si>
  <si>
    <t>Stucki Kurt</t>
  </si>
  <si>
    <t>Riggisberg</t>
  </si>
  <si>
    <t>T</t>
  </si>
  <si>
    <t>Thöni Markus</t>
  </si>
  <si>
    <t>Thuner Matthias</t>
  </si>
  <si>
    <t>Grosshöchstetten</t>
  </si>
  <si>
    <t>Tschan Fritz</t>
  </si>
  <si>
    <t>Merligen</t>
  </si>
  <si>
    <t>Tüscherz</t>
  </si>
  <si>
    <t>U</t>
  </si>
  <si>
    <t>V</t>
  </si>
  <si>
    <t>Von Arx Heinz</t>
  </si>
  <si>
    <t>Neuendorf</t>
  </si>
  <si>
    <t xml:space="preserve">Von Gunten Doris </t>
  </si>
  <si>
    <t>W</t>
  </si>
  <si>
    <t>Weber Beat</t>
  </si>
  <si>
    <t>Wenger Iris</t>
  </si>
  <si>
    <t>Widmer Marcel</t>
  </si>
  <si>
    <t>Willener Hans-Ruedi</t>
  </si>
  <si>
    <t>Windler Heinz</t>
  </si>
  <si>
    <t>Wittwer Anita</t>
  </si>
  <si>
    <t>X</t>
  </si>
  <si>
    <t>Y</t>
  </si>
  <si>
    <t>Z</t>
  </si>
  <si>
    <t>Zahnd René</t>
  </si>
  <si>
    <t>Zobrist Marcel</t>
  </si>
  <si>
    <t>Zuschläge 2002 ab Jahrgang 1947 und älter (Pro Jahr ein Resultatpunkt zur Gutpunkteberechnung)</t>
  </si>
  <si>
    <t>Zuschläge 2003 ab Jahrgang 1948 und älter (Pro Jahr ein Resultatpunkt zur Gutpunkteberechnung)</t>
  </si>
  <si>
    <t>Zuschläge 2004 ab Jahrgang 1949 und älter</t>
  </si>
  <si>
    <t>Zuschläge 2005 ab Jahrgang 1950 und älter</t>
  </si>
  <si>
    <t>Zuschläge 2006 ab Jahrgang 1951 und älter</t>
  </si>
  <si>
    <t>Zuschläge 2007 ab Jahrgang 1952 und älter</t>
  </si>
  <si>
    <t>Zuschläge 2008 ab Jahrgang 1953 und älter</t>
  </si>
  <si>
    <t>nächste Nummer :</t>
  </si>
  <si>
    <t>Monnerat Guillaume</t>
  </si>
  <si>
    <t>Zahler Martin</t>
  </si>
  <si>
    <t>Därstetten</t>
  </si>
  <si>
    <t>Aeschlimann Stefan</t>
  </si>
  <si>
    <t>Germann Isabelle</t>
  </si>
  <si>
    <t>Wabern</t>
  </si>
  <si>
    <t>Grünig Simon</t>
  </si>
  <si>
    <t>Jost Karin</t>
  </si>
  <si>
    <t>Gümmenen</t>
  </si>
  <si>
    <t>Von Wartburg Adrian</t>
  </si>
  <si>
    <t>Ueberstorf</t>
  </si>
  <si>
    <t>Heynen Michelle</t>
  </si>
  <si>
    <t>Bern</t>
  </si>
  <si>
    <t>Wisler Martin</t>
  </si>
  <si>
    <t>Grünen</t>
  </si>
  <si>
    <t>Bruni Marcel</t>
  </si>
  <si>
    <t>Amsoldingen</t>
  </si>
  <si>
    <t>Bruni Melanie</t>
  </si>
  <si>
    <t>Lenz Eveline</t>
  </si>
  <si>
    <t>Dennler Sandra</t>
  </si>
  <si>
    <t>Weiach</t>
  </si>
  <si>
    <t>Zollikofen</t>
  </si>
  <si>
    <t>Rüeggisberg</t>
  </si>
  <si>
    <t>Fuhrer Beat</t>
  </si>
  <si>
    <t>Lehmann Adrian</t>
  </si>
  <si>
    <t>Oberli Michael</t>
  </si>
  <si>
    <t>Zuschläge 2009 ab Jahrgang 1954 und älter</t>
  </si>
  <si>
    <t>Bieri Michael</t>
  </si>
  <si>
    <t>Weissenburg</t>
  </si>
  <si>
    <t>Rieder Marco</t>
  </si>
  <si>
    <t>Lenk</t>
  </si>
  <si>
    <t>Schwarz Marcial</t>
  </si>
  <si>
    <t>Blaser Lukas</t>
  </si>
  <si>
    <t>Uebeschi</t>
  </si>
  <si>
    <t>Klopfenstein Res</t>
  </si>
  <si>
    <t>Kandersteg</t>
  </si>
  <si>
    <t>Dennler René</t>
  </si>
  <si>
    <t>Wynigen</t>
  </si>
  <si>
    <t>Jost Stefan</t>
  </si>
  <si>
    <t>Füglister Fabienne</t>
  </si>
  <si>
    <t>Hofstetter Jasmin</t>
  </si>
  <si>
    <t>Solothurn</t>
  </si>
  <si>
    <t>Sumiswald</t>
  </si>
  <si>
    <t>Hiltbrunner Mario</t>
  </si>
  <si>
    <t>Müntschenmier</t>
  </si>
  <si>
    <t>Hofstetter Vanessa</t>
  </si>
  <si>
    <t>Zuschläge 2010 ab Jahrgang 1955 und älter</t>
  </si>
  <si>
    <t>Bärtschi Simon</t>
  </si>
  <si>
    <t>Oberwangen</t>
  </si>
  <si>
    <t>Huber Tanja</t>
  </si>
  <si>
    <t>Roth Lukas</t>
  </si>
  <si>
    <t>Rüedisbach</t>
  </si>
  <si>
    <t>Zahnd Christoph</t>
  </si>
  <si>
    <t>Zangger Dominique</t>
  </si>
  <si>
    <t>Trachsel Paul</t>
  </si>
  <si>
    <t>OKSV</t>
  </si>
  <si>
    <t>MSSV</t>
  </si>
  <si>
    <t>KK</t>
  </si>
  <si>
    <t>Trachsel Tanja</t>
  </si>
  <si>
    <t>Kaufmann Julian</t>
  </si>
  <si>
    <t>Burkhalter Robert</t>
  </si>
  <si>
    <t>Baumann Christoph</t>
  </si>
  <si>
    <t>Baumann Philippe</t>
  </si>
  <si>
    <t>Bigler Gabriela</t>
  </si>
  <si>
    <t>Boll</t>
  </si>
  <si>
    <t>Frauchiger Sabrina</t>
  </si>
  <si>
    <t>Sieber Roland</t>
  </si>
  <si>
    <t>Konolfingen</t>
  </si>
  <si>
    <t>Werren Markus</t>
  </si>
  <si>
    <t>Steiner Susann</t>
  </si>
  <si>
    <t>Müller Peter</t>
  </si>
  <si>
    <t>Wangenried</t>
  </si>
  <si>
    <t>Kaspar Florian</t>
  </si>
  <si>
    <t>Kandergrund</t>
  </si>
  <si>
    <t>Zuschläge 2011 ab Jahrgang 1956 und älter</t>
  </si>
  <si>
    <t>Zuschläge 2012 ab Jahrgang 1957 und älter</t>
  </si>
  <si>
    <t>Binggeli Natalie</t>
  </si>
  <si>
    <t>Bigenthal</t>
  </si>
  <si>
    <t>Wengi b. Frutigen</t>
  </si>
  <si>
    <t>Zahnd Raphael</t>
  </si>
  <si>
    <t>Gerber Stefan</t>
  </si>
  <si>
    <t>Buser Jasmin</t>
  </si>
  <si>
    <t>Eichelberger Adrian</t>
  </si>
  <si>
    <t>Madiswil</t>
  </si>
  <si>
    <t>Ammann Sandra</t>
  </si>
  <si>
    <t>Bartenbach Nina</t>
  </si>
  <si>
    <t>Rüschegg-Heubach</t>
  </si>
  <si>
    <t>Oberbalm</t>
  </si>
  <si>
    <t>Uhr</t>
  </si>
  <si>
    <t>Für den Final qualifizierte Schützen</t>
  </si>
  <si>
    <t>70. Kantonal-Matchtag des BSSV</t>
  </si>
  <si>
    <t>10. und 11. August 2013 Schwadernau</t>
  </si>
  <si>
    <t>Zuschläge 2013 ab Jahrgang 1958 und älter</t>
  </si>
  <si>
    <t>Scharnachtal</t>
  </si>
  <si>
    <t>Jakob Marisa</t>
  </si>
  <si>
    <t>Rubigen</t>
  </si>
  <si>
    <t>Weber Ivo</t>
  </si>
  <si>
    <t>Weber Jan</t>
  </si>
  <si>
    <t>Steinhauer Ramona</t>
  </si>
  <si>
    <t>Hinterkappelen</t>
  </si>
  <si>
    <t>Romont</t>
  </si>
  <si>
    <t>Gasser Jennifer</t>
  </si>
  <si>
    <t>Lander Yannik</t>
  </si>
  <si>
    <t>Büren a.A.</t>
  </si>
  <si>
    <t>Zahnd Monika</t>
  </si>
  <si>
    <t>Cueni Benno</t>
  </si>
  <si>
    <t>Eriz</t>
  </si>
  <si>
    <t>Criblez Frédéric</t>
  </si>
  <si>
    <t>Saicourt</t>
  </si>
  <si>
    <t>Krebs Tobias</t>
  </si>
  <si>
    <t>Seeberg</t>
  </si>
  <si>
    <t>Fuhrer Reto</t>
  </si>
  <si>
    <t>EI</t>
  </si>
  <si>
    <t>EA</t>
  </si>
  <si>
    <t>EB</t>
  </si>
  <si>
    <t>Bieri Ramona</t>
  </si>
  <si>
    <t>Hollenweger Jan</t>
  </si>
  <si>
    <t>Kappel</t>
  </si>
  <si>
    <t>Gloor Daniela Utzigen</t>
  </si>
  <si>
    <t>Mösching Thomas, Spiez</t>
  </si>
  <si>
    <t>Dänzer Reto, Weissenbach</t>
  </si>
  <si>
    <t>Leuenberger Adrian, Huttwil</t>
  </si>
  <si>
    <t>ESSV</t>
  </si>
  <si>
    <t>Wyss Peter, Goldswil</t>
  </si>
  <si>
    <t>Bruni Melanie, Amsoldingen</t>
  </si>
  <si>
    <t>11. August 2013</t>
  </si>
  <si>
    <t>70. KANTONAL-MATCHTAG BSSV Gewehr 50m</t>
  </si>
  <si>
    <t>Dreistellungsmatch</t>
  </si>
  <si>
    <t>FINAL</t>
  </si>
  <si>
    <t>FP</t>
  </si>
  <si>
    <t>1. Serie</t>
  </si>
  <si>
    <t>2. Serie - Elimination</t>
  </si>
  <si>
    <t>SO</t>
  </si>
  <si>
    <t>© Armando Amrein</t>
  </si>
  <si>
    <t>Hauptsponsoren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</si>
</sst>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ddd/\ dd/mmm/\ yyyy\ \ hh:mm"/>
  </numFmts>
  <fonts count="26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Tahoma"/>
      <family val="2"/>
    </font>
    <font>
      <sz val="16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1" fillId="0" borderId="0" xfId="0" applyNumberFormat="1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7" fillId="0" borderId="0" xfId="0" applyFont="1" applyAlignment="1">
      <alignment horizontal="center"/>
    </xf>
    <xf numFmtId="165" fontId="1" fillId="0" borderId="0" xfId="0" applyNumberFormat="1" applyFont="1"/>
    <xf numFmtId="165" fontId="4" fillId="0" borderId="0" xfId="0" applyNumberFormat="1" applyFont="1"/>
    <xf numFmtId="165" fontId="0" fillId="0" borderId="0" xfId="0" applyNumberFormat="1"/>
    <xf numFmtId="164" fontId="2" fillId="0" borderId="0" xfId="0" applyNumberFormat="1" applyFont="1"/>
    <xf numFmtId="165" fontId="9" fillId="0" borderId="0" xfId="0" applyNumberFormat="1" applyFont="1"/>
    <xf numFmtId="0" fontId="4" fillId="0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1" fillId="0" borderId="0" xfId="0" applyFont="1" applyFill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164" fontId="11" fillId="0" borderId="0" xfId="0" applyNumberFormat="1" applyFont="1"/>
    <xf numFmtId="0" fontId="11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0" fillId="0" borderId="1" xfId="0" applyBorder="1"/>
    <xf numFmtId="0" fontId="0" fillId="0" borderId="1" xfId="0" applyFill="1" applyBorder="1"/>
    <xf numFmtId="1" fontId="0" fillId="0" borderId="1" xfId="0" applyNumberFormat="1" applyFill="1" applyBorder="1"/>
    <xf numFmtId="1" fontId="12" fillId="0" borderId="1" xfId="0" applyNumberFormat="1" applyFont="1" applyFill="1" applyBorder="1"/>
    <xf numFmtId="1" fontId="0" fillId="0" borderId="1" xfId="0" applyNumberFormat="1" applyBorder="1"/>
    <xf numFmtId="0" fontId="0" fillId="0" borderId="0" xfId="0" applyBorder="1"/>
    <xf numFmtId="1" fontId="0" fillId="0" borderId="0" xfId="0" applyNumberFormat="1" applyFill="1"/>
    <xf numFmtId="1" fontId="12" fillId="0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Border="1"/>
    <xf numFmtId="0" fontId="12" fillId="0" borderId="1" xfId="0" applyFont="1" applyBorder="1"/>
    <xf numFmtId="1" fontId="0" fillId="0" borderId="2" xfId="0" applyNumberFormat="1" applyFill="1" applyBorder="1"/>
    <xf numFmtId="1" fontId="12" fillId="0" borderId="0" xfId="0" applyNumberFormat="1" applyFont="1" applyFill="1"/>
    <xf numFmtId="1" fontId="0" fillId="0" borderId="0" xfId="0" applyNumberFormat="1"/>
    <xf numFmtId="0" fontId="12" fillId="0" borderId="0" xfId="0" applyFont="1" applyAlignment="1">
      <alignment horizontal="center"/>
    </xf>
    <xf numFmtId="0" fontId="12" fillId="0" borderId="1" xfId="0" applyFont="1" applyFill="1" applyBorder="1"/>
    <xf numFmtId="1" fontId="12" fillId="0" borderId="1" xfId="0" applyNumberFormat="1" applyFont="1" applyBorder="1"/>
    <xf numFmtId="1" fontId="14" fillId="0" borderId="1" xfId="0" applyNumberFormat="1" applyFont="1" applyFill="1" applyBorder="1"/>
    <xf numFmtId="0" fontId="0" fillId="0" borderId="3" xfId="0" applyFill="1" applyBorder="1"/>
    <xf numFmtId="0" fontId="14" fillId="0" borderId="0" xfId="0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Fill="1"/>
    <xf numFmtId="0" fontId="6" fillId="0" borderId="0" xfId="0" applyFont="1" applyFill="1" applyBorder="1"/>
    <xf numFmtId="0" fontId="13" fillId="0" borderId="0" xfId="0" applyFont="1" applyBorder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11" fillId="0" borderId="0" xfId="0" applyFont="1" applyAlignment="1"/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5" fontId="0" fillId="0" borderId="0" xfId="0" applyNumberFormat="1" applyProtection="1">
      <protection locked="0"/>
    </xf>
    <xf numFmtId="165" fontId="11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>
      <alignment horizontal="center"/>
    </xf>
    <xf numFmtId="0" fontId="1" fillId="0" borderId="0" xfId="0" applyFont="1" applyFill="1" applyAlignment="1" applyProtection="1">
      <protection locked="0"/>
    </xf>
    <xf numFmtId="0" fontId="6" fillId="0" borderId="0" xfId="0" applyFont="1" applyAlignment="1">
      <alignment horizontal="center"/>
    </xf>
    <xf numFmtId="0" fontId="11" fillId="0" borderId="0" xfId="0" applyFont="1" applyProtection="1">
      <protection locked="0"/>
    </xf>
    <xf numFmtId="0" fontId="11" fillId="0" borderId="0" xfId="0" applyFont="1" applyProtection="1"/>
    <xf numFmtId="0" fontId="11" fillId="0" borderId="0" xfId="0" applyFont="1" applyFill="1" applyProtection="1"/>
    <xf numFmtId="1" fontId="1" fillId="0" borderId="0" xfId="0" applyNumberFormat="1" applyFont="1" applyProtection="1">
      <protection locked="0"/>
    </xf>
    <xf numFmtId="1" fontId="9" fillId="0" borderId="0" xfId="0" applyNumberFormat="1" applyFont="1" applyAlignment="1">
      <alignment horizontal="center"/>
    </xf>
    <xf numFmtId="1" fontId="1" fillId="0" borderId="0" xfId="0" applyNumberFormat="1" applyFont="1"/>
    <xf numFmtId="0" fontId="12" fillId="0" borderId="0" xfId="0" applyFont="1"/>
    <xf numFmtId="0" fontId="1" fillId="0" borderId="0" xfId="0" applyFont="1" applyAlignment="1" applyProtection="1">
      <protection locked="0"/>
    </xf>
    <xf numFmtId="0" fontId="2" fillId="0" borderId="0" xfId="0" applyFont="1" applyFill="1" applyAlignment="1" applyProtection="1">
      <protection locked="0"/>
    </xf>
    <xf numFmtId="1" fontId="2" fillId="0" borderId="0" xfId="0" applyNumberFormat="1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Fill="1" applyProtection="1">
      <protection locked="0"/>
    </xf>
    <xf numFmtId="165" fontId="1" fillId="0" borderId="0" xfId="0" applyNumberFormat="1" applyFont="1" applyProtection="1"/>
    <xf numFmtId="165" fontId="11" fillId="0" borderId="0" xfId="0" applyNumberFormat="1" applyFont="1" applyProtection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7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19" fillId="0" borderId="0" xfId="0" applyFont="1" applyAlignment="1"/>
    <xf numFmtId="49" fontId="13" fillId="0" borderId="0" xfId="0" applyNumberFormat="1" applyFont="1"/>
    <xf numFmtId="0" fontId="21" fillId="0" borderId="0" xfId="0" applyFont="1" applyAlignment="1">
      <alignment horizontal="right"/>
    </xf>
    <xf numFmtId="0" fontId="22" fillId="0" borderId="0" xfId="0" applyFont="1"/>
    <xf numFmtId="0" fontId="13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7" fillId="0" borderId="0" xfId="0" applyNumberFormat="1" applyFont="1"/>
    <xf numFmtId="164" fontId="7" fillId="0" borderId="0" xfId="0" applyNumberFormat="1" applyFont="1" applyProtection="1">
      <protection locked="0"/>
    </xf>
    <xf numFmtId="164" fontId="23" fillId="0" borderId="0" xfId="0" applyNumberFormat="1" applyFont="1" applyFill="1"/>
    <xf numFmtId="164" fontId="23" fillId="0" borderId="0" xfId="0" applyNumberFormat="1" applyFont="1"/>
    <xf numFmtId="164" fontId="0" fillId="0" borderId="0" xfId="0" applyNumberFormat="1"/>
    <xf numFmtId="0" fontId="0" fillId="0" borderId="0" xfId="0" applyProtection="1">
      <protection locked="0"/>
    </xf>
    <xf numFmtId="0" fontId="24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/>
    <xf numFmtId="0" fontId="25" fillId="0" borderId="4" xfId="0" applyFont="1" applyBorder="1"/>
    <xf numFmtId="0" fontId="0" fillId="0" borderId="4" xfId="0" applyBorder="1" applyProtection="1">
      <protection locked="0"/>
    </xf>
    <xf numFmtId="0" fontId="0" fillId="0" borderId="4" xfId="0" applyBorder="1" applyAlignment="1">
      <alignment horizontal="right"/>
    </xf>
    <xf numFmtId="0" fontId="25" fillId="0" borderId="0" xfId="0" applyFont="1"/>
    <xf numFmtId="0" fontId="0" fillId="2" borderId="0" xfId="0" applyFill="1" applyProtection="1">
      <protection locked="0"/>
    </xf>
    <xf numFmtId="0" fontId="6" fillId="0" borderId="0" xfId="0" applyFont="1" applyAlignment="1">
      <alignment horizontal="center"/>
    </xf>
    <xf numFmtId="166" fontId="13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0</xdr:row>
      <xdr:rowOff>133350</xdr:rowOff>
    </xdr:from>
    <xdr:to>
      <xdr:col>1</xdr:col>
      <xdr:colOff>704851</xdr:colOff>
      <xdr:row>0</xdr:row>
      <xdr:rowOff>560841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33350"/>
          <a:ext cx="1238250" cy="427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1104900</xdr:colOff>
      <xdr:row>3</xdr:row>
      <xdr:rowOff>114300</xdr:rowOff>
    </xdr:to>
    <xdr:pic>
      <xdr:nvPicPr>
        <xdr:cNvPr id="2" name="Picture 24" descr="Logo_rgb_p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51</xdr:row>
      <xdr:rowOff>85725</xdr:rowOff>
    </xdr:from>
    <xdr:to>
      <xdr:col>3</xdr:col>
      <xdr:colOff>723900</xdr:colOff>
      <xdr:row>59</xdr:row>
      <xdr:rowOff>19050</xdr:rowOff>
    </xdr:to>
    <xdr:pic>
      <xdr:nvPicPr>
        <xdr:cNvPr id="3" name="Picture 27" descr="Blum_Waff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6725" y="9039225"/>
          <a:ext cx="2028825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400050</xdr:colOff>
      <xdr:row>51</xdr:row>
      <xdr:rowOff>38100</xdr:rowOff>
    </xdr:from>
    <xdr:to>
      <xdr:col>15</xdr:col>
      <xdr:colOff>0</xdr:colOff>
      <xdr:row>59</xdr:row>
      <xdr:rowOff>133350</xdr:rowOff>
    </xdr:to>
    <xdr:pic>
      <xdr:nvPicPr>
        <xdr:cNvPr id="4" name="Picture 28" descr="dufaux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62675" y="8991600"/>
          <a:ext cx="13239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6</xdr:col>
      <xdr:colOff>171450</xdr:colOff>
      <xdr:row>5</xdr:row>
      <xdr:rowOff>27214</xdr:rowOff>
    </xdr:to>
    <xdr:pic>
      <xdr:nvPicPr>
        <xdr:cNvPr id="1025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0"/>
          <a:ext cx="2352675" cy="789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0</xdr:row>
      <xdr:rowOff>142875</xdr:rowOff>
    </xdr:from>
    <xdr:to>
      <xdr:col>2</xdr:col>
      <xdr:colOff>1209675</xdr:colOff>
      <xdr:row>3</xdr:row>
      <xdr:rowOff>73818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6" y="142875"/>
          <a:ext cx="1400174" cy="483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152400</xdr:rowOff>
    </xdr:from>
    <xdr:to>
      <xdr:col>2</xdr:col>
      <xdr:colOff>971549</xdr:colOff>
      <xdr:row>2</xdr:row>
      <xdr:rowOff>16668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152400"/>
          <a:ext cx="1400174" cy="483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171450</xdr:rowOff>
    </xdr:from>
    <xdr:to>
      <xdr:col>2</xdr:col>
      <xdr:colOff>952499</xdr:colOff>
      <xdr:row>2</xdr:row>
      <xdr:rowOff>26193</xdr:rowOff>
    </xdr:to>
    <xdr:pic>
      <xdr:nvPicPr>
        <xdr:cNvPr id="2" name="Picture 1" descr="Logof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71450"/>
          <a:ext cx="1400174" cy="483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nst%20Nydegger\AppData\Local\Microsoft\Windows\Temporary%20Internet%20Files\Content.Outlook\2P1Z80E1\Fina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Rangliste"/>
    </sheetNames>
    <sheetDataSet>
      <sheetData sheetId="0">
        <row r="3">
          <cell r="L3" t="str">
            <v>Schwadernau</v>
          </cell>
        </row>
        <row r="7">
          <cell r="A7">
            <v>2</v>
          </cell>
          <cell r="C7" t="str">
            <v>Füglister Fabienne</v>
          </cell>
          <cell r="D7">
            <v>151</v>
          </cell>
          <cell r="E7">
            <v>0</v>
          </cell>
          <cell r="F7">
            <v>0</v>
          </cell>
          <cell r="G7">
            <v>151.69999999999999</v>
          </cell>
          <cell r="H7">
            <v>0</v>
          </cell>
          <cell r="I7">
            <v>0</v>
          </cell>
          <cell r="J7">
            <v>98.6</v>
          </cell>
          <cell r="K7">
            <v>0</v>
          </cell>
          <cell r="L7">
            <v>10.6</v>
          </cell>
          <cell r="M7">
            <v>0</v>
          </cell>
          <cell r="N7">
            <v>9.1</v>
          </cell>
          <cell r="O7">
            <v>0</v>
          </cell>
          <cell r="P7">
            <v>9.6</v>
          </cell>
          <cell r="Q7">
            <v>0</v>
          </cell>
          <cell r="R7">
            <v>8.9</v>
          </cell>
          <cell r="S7">
            <v>0</v>
          </cell>
          <cell r="T7">
            <v>10.1</v>
          </cell>
          <cell r="U7">
            <v>0</v>
          </cell>
          <cell r="V7">
            <v>0</v>
          </cell>
          <cell r="W7">
            <v>0</v>
          </cell>
          <cell r="AO7" t="str">
            <v>Bern</v>
          </cell>
        </row>
        <row r="8">
          <cell r="A8">
            <v>1</v>
          </cell>
          <cell r="C8" t="str">
            <v>Rouiller Nicolas</v>
          </cell>
          <cell r="D8">
            <v>149.80000000000001</v>
          </cell>
          <cell r="E8">
            <v>0</v>
          </cell>
          <cell r="F8">
            <v>0</v>
          </cell>
          <cell r="G8">
            <v>155.4</v>
          </cell>
          <cell r="H8">
            <v>0</v>
          </cell>
          <cell r="I8">
            <v>0</v>
          </cell>
          <cell r="J8">
            <v>93.5</v>
          </cell>
          <cell r="K8">
            <v>0</v>
          </cell>
          <cell r="L8">
            <v>9.9</v>
          </cell>
          <cell r="M8">
            <v>0</v>
          </cell>
          <cell r="N8">
            <v>7.7</v>
          </cell>
          <cell r="O8">
            <v>0</v>
          </cell>
          <cell r="P8">
            <v>10</v>
          </cell>
          <cell r="Q8">
            <v>0</v>
          </cell>
          <cell r="R8">
            <v>10.1</v>
          </cell>
          <cell r="S8">
            <v>0</v>
          </cell>
          <cell r="T8">
            <v>9.8000000000000007</v>
          </cell>
          <cell r="U8">
            <v>0</v>
          </cell>
          <cell r="V8">
            <v>0</v>
          </cell>
          <cell r="W8">
            <v>0</v>
          </cell>
          <cell r="AO8" t="str">
            <v>Thörishaus</v>
          </cell>
        </row>
        <row r="9">
          <cell r="A9">
            <v>8</v>
          </cell>
          <cell r="C9" t="str">
            <v>Hofstetter Vanessa</v>
          </cell>
          <cell r="D9">
            <v>148.1</v>
          </cell>
          <cell r="E9">
            <v>0</v>
          </cell>
          <cell r="F9">
            <v>0</v>
          </cell>
          <cell r="G9">
            <v>149.5</v>
          </cell>
          <cell r="H9">
            <v>0</v>
          </cell>
          <cell r="I9">
            <v>0</v>
          </cell>
          <cell r="J9">
            <v>97.6</v>
          </cell>
          <cell r="K9">
            <v>0</v>
          </cell>
          <cell r="L9">
            <v>9.8000000000000007</v>
          </cell>
          <cell r="M9">
            <v>0</v>
          </cell>
          <cell r="N9">
            <v>9.8000000000000007</v>
          </cell>
          <cell r="O9">
            <v>0</v>
          </cell>
          <cell r="P9">
            <v>7.6</v>
          </cell>
          <cell r="Q9">
            <v>0</v>
          </cell>
          <cell r="R9">
            <v>7.7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AO9" t="str">
            <v>Gümmenen</v>
          </cell>
        </row>
        <row r="10">
          <cell r="A10">
            <v>4</v>
          </cell>
          <cell r="C10" t="str">
            <v>Heynen Michelle</v>
          </cell>
          <cell r="D10">
            <v>145.4</v>
          </cell>
          <cell r="E10">
            <v>0</v>
          </cell>
          <cell r="F10">
            <v>0</v>
          </cell>
          <cell r="G10">
            <v>151.9</v>
          </cell>
          <cell r="H10">
            <v>0</v>
          </cell>
          <cell r="I10">
            <v>0</v>
          </cell>
          <cell r="J10">
            <v>96.3</v>
          </cell>
          <cell r="K10">
            <v>0</v>
          </cell>
          <cell r="L10">
            <v>9.6999999999999993</v>
          </cell>
          <cell r="M10">
            <v>0</v>
          </cell>
          <cell r="N10">
            <v>8.6999999999999993</v>
          </cell>
          <cell r="O10">
            <v>0</v>
          </cell>
          <cell r="P10">
            <v>9.8000000000000007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AO10" t="str">
            <v>Bern</v>
          </cell>
        </row>
        <row r="11">
          <cell r="A11">
            <v>3</v>
          </cell>
          <cell r="C11" t="str">
            <v>Bieri Ramona</v>
          </cell>
          <cell r="D11">
            <v>152.69999999999999</v>
          </cell>
          <cell r="E11">
            <v>0</v>
          </cell>
          <cell r="F11">
            <v>0</v>
          </cell>
          <cell r="G11">
            <v>145.1</v>
          </cell>
          <cell r="H11">
            <v>0</v>
          </cell>
          <cell r="I11">
            <v>0</v>
          </cell>
          <cell r="J11">
            <v>94.6</v>
          </cell>
          <cell r="K11">
            <v>0</v>
          </cell>
          <cell r="L11">
            <v>8.1999999999999993</v>
          </cell>
          <cell r="M11">
            <v>0</v>
          </cell>
          <cell r="N11">
            <v>9.5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O11" t="str">
            <v>Belp</v>
          </cell>
        </row>
        <row r="12">
          <cell r="A12">
            <v>5</v>
          </cell>
          <cell r="C12" t="str">
            <v>Eggimann Lara</v>
          </cell>
          <cell r="D12">
            <v>146</v>
          </cell>
          <cell r="E12">
            <v>0</v>
          </cell>
          <cell r="F12">
            <v>0</v>
          </cell>
          <cell r="G12">
            <v>152.80000000000001</v>
          </cell>
          <cell r="H12">
            <v>0</v>
          </cell>
          <cell r="I12">
            <v>0</v>
          </cell>
          <cell r="J12">
            <v>91.3</v>
          </cell>
          <cell r="K12">
            <v>0</v>
          </cell>
          <cell r="L12">
            <v>8.6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AO12" t="str">
            <v>Spiez</v>
          </cell>
        </row>
        <row r="13">
          <cell r="A13">
            <v>7</v>
          </cell>
          <cell r="C13" t="str">
            <v>Bruni Melanie</v>
          </cell>
          <cell r="D13">
            <v>143.9</v>
          </cell>
          <cell r="E13">
            <v>0</v>
          </cell>
          <cell r="F13">
            <v>0</v>
          </cell>
          <cell r="G13">
            <v>149.5</v>
          </cell>
          <cell r="H13">
            <v>0</v>
          </cell>
          <cell r="I13">
            <v>0</v>
          </cell>
          <cell r="J13">
            <v>96.3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O13" t="str">
            <v>Amsoldingen</v>
          </cell>
        </row>
        <row r="14">
          <cell r="A14">
            <v>6</v>
          </cell>
          <cell r="C14" t="str">
            <v>Zbinden Martin</v>
          </cell>
          <cell r="D14">
            <v>144.80000000000001</v>
          </cell>
          <cell r="E14">
            <v>0</v>
          </cell>
          <cell r="F14">
            <v>0</v>
          </cell>
          <cell r="G14">
            <v>150.4</v>
          </cell>
          <cell r="H14">
            <v>0</v>
          </cell>
          <cell r="I14">
            <v>0</v>
          </cell>
          <cell r="J14">
            <v>85.8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O14" t="str">
            <v>Milken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05"/>
  <sheetViews>
    <sheetView workbookViewId="0">
      <pane ySplit="3" topLeftCell="A4" activePane="bottomLeft" state="frozen"/>
      <selection pane="bottomLeft" activeCell="C64" sqref="C64"/>
    </sheetView>
  </sheetViews>
  <sheetFormatPr baseColWidth="10" defaultRowHeight="12.75" x14ac:dyDescent="0.2"/>
  <cols>
    <col min="1" max="1" width="11.42578125" style="10"/>
    <col min="2" max="2" width="19.85546875" customWidth="1"/>
    <col min="3" max="3" width="16.85546875" customWidth="1"/>
    <col min="4" max="4" width="4.5703125" style="12" customWidth="1"/>
    <col min="5" max="5" width="4.5703125" style="69" customWidth="1"/>
    <col min="6" max="6" width="5" style="35" customWidth="1"/>
    <col min="7" max="9" width="5" customWidth="1"/>
    <col min="10" max="10" width="5" style="34" customWidth="1"/>
    <col min="11" max="11" width="5" customWidth="1"/>
    <col min="12" max="12" width="5" style="34" customWidth="1"/>
    <col min="13" max="13" width="5" customWidth="1"/>
    <col min="14" max="14" width="5" style="34" customWidth="1"/>
    <col min="15" max="15" width="5" customWidth="1"/>
    <col min="16" max="16" width="5" style="34" customWidth="1"/>
    <col min="17" max="17" width="5" customWidth="1"/>
    <col min="18" max="18" width="5" style="34" customWidth="1"/>
    <col min="19" max="19" width="5" customWidth="1"/>
    <col min="20" max="20" width="5" style="34" customWidth="1"/>
    <col min="21" max="21" width="5" customWidth="1"/>
    <col min="22" max="22" width="5" style="34" customWidth="1"/>
    <col min="23" max="23" width="5" customWidth="1"/>
    <col min="24" max="25" width="5" style="34" customWidth="1"/>
    <col min="26" max="26" width="5" customWidth="1"/>
  </cols>
  <sheetData>
    <row r="1" spans="1:26" ht="18" x14ac:dyDescent="0.25">
      <c r="B1" s="31" t="s">
        <v>212</v>
      </c>
      <c r="C1" s="31"/>
      <c r="D1" s="32"/>
      <c r="E1" s="33"/>
      <c r="F1" s="31"/>
      <c r="G1" s="31"/>
      <c r="H1" s="31" t="s">
        <v>349</v>
      </c>
      <c r="N1" s="34">
        <v>343</v>
      </c>
      <c r="Y1" s="31"/>
      <c r="Z1" s="31"/>
    </row>
    <row r="2" spans="1:26" x14ac:dyDescent="0.2">
      <c r="B2" s="35"/>
      <c r="C2" s="35"/>
      <c r="D2" s="36"/>
      <c r="E2" s="37"/>
    </row>
    <row r="3" spans="1:26" x14ac:dyDescent="0.2">
      <c r="A3" s="38" t="s">
        <v>211</v>
      </c>
      <c r="B3" s="39" t="s">
        <v>1</v>
      </c>
      <c r="C3" s="40" t="s">
        <v>63</v>
      </c>
      <c r="D3" s="41" t="s">
        <v>2</v>
      </c>
      <c r="E3" s="42" t="s">
        <v>3</v>
      </c>
      <c r="F3" s="40">
        <v>2003</v>
      </c>
      <c r="G3" s="40"/>
      <c r="H3" s="40">
        <v>2004</v>
      </c>
      <c r="I3" s="39"/>
      <c r="J3" s="40">
        <v>2005</v>
      </c>
      <c r="K3" s="39"/>
      <c r="L3" s="40">
        <v>2006</v>
      </c>
      <c r="M3" s="39"/>
      <c r="N3" s="40">
        <v>2007</v>
      </c>
      <c r="O3" s="39"/>
      <c r="P3" s="40">
        <v>2008</v>
      </c>
      <c r="Q3" s="39"/>
      <c r="R3" s="40">
        <v>2009</v>
      </c>
      <c r="S3" s="39"/>
      <c r="T3" s="40">
        <v>2010</v>
      </c>
      <c r="U3" s="39"/>
      <c r="V3" s="40">
        <v>2011</v>
      </c>
      <c r="W3" s="39"/>
      <c r="X3" s="40">
        <v>2012</v>
      </c>
      <c r="Y3" s="40"/>
      <c r="Z3" s="40">
        <v>2013</v>
      </c>
    </row>
    <row r="4" spans="1:26" x14ac:dyDescent="0.2">
      <c r="A4" s="96"/>
      <c r="B4" s="43"/>
      <c r="C4" s="44"/>
      <c r="D4" s="45"/>
      <c r="E4" s="46"/>
      <c r="F4" s="44"/>
      <c r="G4" s="44"/>
      <c r="H4" s="44"/>
      <c r="I4" s="43"/>
      <c r="J4" s="44"/>
      <c r="K4" s="43"/>
      <c r="L4" s="44"/>
      <c r="M4" s="43"/>
      <c r="N4" s="44"/>
      <c r="O4" s="43"/>
      <c r="P4" s="44"/>
      <c r="Q4" s="43"/>
      <c r="R4" s="44"/>
      <c r="S4" s="43"/>
      <c r="T4" s="44"/>
      <c r="U4" s="43"/>
      <c r="V4" s="44"/>
      <c r="W4" s="43"/>
      <c r="X4" s="44"/>
      <c r="Y4" s="44"/>
      <c r="Z4" s="44"/>
    </row>
    <row r="5" spans="1:26" ht="15.75" x14ac:dyDescent="0.25">
      <c r="B5" s="9" t="s">
        <v>213</v>
      </c>
      <c r="C5" s="35"/>
      <c r="D5" s="36"/>
      <c r="E5" s="37"/>
      <c r="F5" s="48"/>
      <c r="G5" s="35"/>
      <c r="H5" s="35"/>
      <c r="Z5" s="35"/>
    </row>
    <row r="6" spans="1:26" x14ac:dyDescent="0.2">
      <c r="A6" s="10">
        <v>282</v>
      </c>
      <c r="B6" s="49" t="s">
        <v>353</v>
      </c>
      <c r="C6" s="50" t="s">
        <v>10</v>
      </c>
      <c r="D6" s="41">
        <v>80</v>
      </c>
      <c r="E6" s="42" t="s">
        <v>7</v>
      </c>
      <c r="F6" s="51">
        <v>540</v>
      </c>
      <c r="G6" s="51"/>
      <c r="H6" s="51">
        <v>540</v>
      </c>
      <c r="I6" s="51"/>
      <c r="J6" s="52">
        <v>540</v>
      </c>
      <c r="K6" s="51">
        <v>60</v>
      </c>
      <c r="L6" s="52">
        <v>600</v>
      </c>
      <c r="M6" s="51">
        <v>75</v>
      </c>
      <c r="N6" s="52">
        <v>675</v>
      </c>
      <c r="O6" s="53">
        <v>90</v>
      </c>
      <c r="P6" s="52">
        <f>SUM(N6:O6)</f>
        <v>765</v>
      </c>
      <c r="Q6" s="53">
        <v>0</v>
      </c>
      <c r="R6" s="52">
        <f t="shared" ref="R6:R9" si="0">SUM(P6:Q6)</f>
        <v>765</v>
      </c>
      <c r="S6" s="53">
        <v>0</v>
      </c>
      <c r="T6" s="52">
        <v>765</v>
      </c>
      <c r="U6" s="53">
        <v>75</v>
      </c>
      <c r="V6" s="52">
        <v>840</v>
      </c>
      <c r="W6" s="53">
        <v>0</v>
      </c>
      <c r="X6" s="52">
        <v>840</v>
      </c>
      <c r="Y6" s="52" t="e">
        <f>VLOOKUP(A:A,'Rangliste ab 9.Rang'!A:R,18,FALSE)</f>
        <v>#N/A</v>
      </c>
      <c r="Z6" s="51" t="e">
        <f>SUM(X6:Y6)</f>
        <v>#N/A</v>
      </c>
    </row>
    <row r="7" spans="1:26" x14ac:dyDescent="0.2">
      <c r="A7" s="10">
        <v>5</v>
      </c>
      <c r="B7" s="49" t="s">
        <v>175</v>
      </c>
      <c r="C7" s="50" t="s">
        <v>176</v>
      </c>
      <c r="D7" s="41">
        <v>88</v>
      </c>
      <c r="E7" s="42" t="s">
        <v>45</v>
      </c>
      <c r="F7" s="51">
        <v>0</v>
      </c>
      <c r="G7" s="51">
        <v>70</v>
      </c>
      <c r="H7" s="51">
        <v>70</v>
      </c>
      <c r="I7" s="51">
        <v>90</v>
      </c>
      <c r="J7" s="52">
        <f t="shared" ref="J7:J69" si="1">SUM(H7:I7)</f>
        <v>160</v>
      </c>
      <c r="K7" s="51"/>
      <c r="L7" s="52">
        <f t="shared" ref="L7:L9" si="2">SUM(J7:K7)</f>
        <v>160</v>
      </c>
      <c r="M7" s="51">
        <v>100</v>
      </c>
      <c r="N7" s="52">
        <f t="shared" ref="N7:N9" si="3">SUM(L7:M7)</f>
        <v>260</v>
      </c>
      <c r="O7" s="53">
        <v>0</v>
      </c>
      <c r="P7" s="52">
        <f>SUM(N7:O7)</f>
        <v>260</v>
      </c>
      <c r="Q7" s="53">
        <v>0</v>
      </c>
      <c r="R7" s="52">
        <f t="shared" si="0"/>
        <v>260</v>
      </c>
      <c r="S7" s="53">
        <v>0</v>
      </c>
      <c r="T7" s="52">
        <v>260</v>
      </c>
      <c r="U7" s="53">
        <v>0</v>
      </c>
      <c r="V7" s="52">
        <v>260</v>
      </c>
      <c r="W7" s="53">
        <v>0</v>
      </c>
      <c r="X7" s="52">
        <v>260</v>
      </c>
      <c r="Y7" s="52" t="e">
        <f>VLOOKUP(A:A,'Rangliste ab 9.Rang'!A:R,18,FALSE)</f>
        <v>#N/A</v>
      </c>
      <c r="Z7" s="51" t="e">
        <f t="shared" ref="Z7:Z73" si="4">SUM(X7:Y7)</f>
        <v>#N/A</v>
      </c>
    </row>
    <row r="8" spans="1:26" x14ac:dyDescent="0.2">
      <c r="A8" s="10">
        <v>328</v>
      </c>
      <c r="B8" s="59" t="s">
        <v>434</v>
      </c>
      <c r="C8" s="64" t="s">
        <v>436</v>
      </c>
      <c r="D8" s="41">
        <v>96</v>
      </c>
      <c r="E8" s="42" t="s">
        <v>13</v>
      </c>
      <c r="F8" s="51"/>
      <c r="G8" s="51"/>
      <c r="H8" s="51"/>
      <c r="I8" s="51"/>
      <c r="J8" s="52"/>
      <c r="K8" s="51"/>
      <c r="L8" s="52"/>
      <c r="M8" s="51"/>
      <c r="N8" s="52"/>
      <c r="O8" s="53"/>
      <c r="P8" s="52"/>
      <c r="Q8" s="53"/>
      <c r="R8" s="52"/>
      <c r="S8" s="53"/>
      <c r="T8" s="52"/>
      <c r="U8" s="53"/>
      <c r="V8" s="52">
        <v>0</v>
      </c>
      <c r="W8" s="53">
        <v>65</v>
      </c>
      <c r="X8" s="52">
        <v>65</v>
      </c>
      <c r="Y8" s="52" t="e">
        <f>VLOOKUP(A:A,'Rangliste ab 9.Rang'!A:R,18,FALSE)</f>
        <v>#N/A</v>
      </c>
      <c r="Z8" s="51" t="e">
        <f t="shared" si="4"/>
        <v>#N/A</v>
      </c>
    </row>
    <row r="9" spans="1:26" x14ac:dyDescent="0.2">
      <c r="A9" s="10">
        <v>6</v>
      </c>
      <c r="B9" s="49" t="s">
        <v>146</v>
      </c>
      <c r="C9" s="50" t="s">
        <v>52</v>
      </c>
      <c r="D9" s="41">
        <v>85</v>
      </c>
      <c r="E9" s="42" t="s">
        <v>45</v>
      </c>
      <c r="F9" s="51"/>
      <c r="G9" s="51"/>
      <c r="H9" s="51"/>
      <c r="I9" s="51"/>
      <c r="J9" s="52"/>
      <c r="K9" s="51">
        <v>85</v>
      </c>
      <c r="L9" s="52">
        <f t="shared" si="2"/>
        <v>85</v>
      </c>
      <c r="M9" s="51">
        <v>85</v>
      </c>
      <c r="N9" s="52">
        <f t="shared" si="3"/>
        <v>170</v>
      </c>
      <c r="O9" s="53">
        <v>85</v>
      </c>
      <c r="P9" s="52">
        <f>SUM(N9:O9)</f>
        <v>255</v>
      </c>
      <c r="Q9" s="53">
        <v>100</v>
      </c>
      <c r="R9" s="52">
        <f t="shared" si="0"/>
        <v>355</v>
      </c>
      <c r="S9" s="53">
        <v>100</v>
      </c>
      <c r="T9" s="52">
        <v>455</v>
      </c>
      <c r="U9" s="53">
        <v>95</v>
      </c>
      <c r="V9" s="52">
        <v>550</v>
      </c>
      <c r="W9" s="53">
        <v>80</v>
      </c>
      <c r="X9" s="52">
        <v>630</v>
      </c>
      <c r="Y9" s="52">
        <f>VLOOKUP(A:A,'Rangliste ab 9.Rang'!A:R,18,FALSE)</f>
        <v>95</v>
      </c>
      <c r="Z9" s="51">
        <f t="shared" si="4"/>
        <v>725</v>
      </c>
    </row>
    <row r="10" spans="1:26" x14ac:dyDescent="0.2">
      <c r="B10" s="54"/>
      <c r="C10" s="48"/>
      <c r="D10" s="45"/>
      <c r="E10" s="46"/>
      <c r="F10" s="57"/>
      <c r="G10" s="57"/>
      <c r="H10" s="57"/>
      <c r="I10" s="58"/>
      <c r="J10" s="56"/>
      <c r="K10" s="58"/>
      <c r="L10" s="56"/>
      <c r="M10" s="58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spans="1:26" ht="15.75" x14ac:dyDescent="0.25">
      <c r="B11" s="9" t="s">
        <v>214</v>
      </c>
      <c r="C11" s="35"/>
      <c r="D11" s="36"/>
      <c r="E11" s="37"/>
      <c r="F11" s="57"/>
      <c r="G11" s="57"/>
      <c r="H11" s="57"/>
      <c r="I11" s="58"/>
      <c r="J11" s="56"/>
      <c r="K11" s="58"/>
      <c r="L11" s="56"/>
      <c r="M11" s="58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61"/>
      <c r="Z11" s="61"/>
    </row>
    <row r="12" spans="1:26" x14ac:dyDescent="0.2">
      <c r="A12" s="10">
        <v>10</v>
      </c>
      <c r="B12" s="49" t="s">
        <v>36</v>
      </c>
      <c r="C12" s="50" t="s">
        <v>370</v>
      </c>
      <c r="D12" s="41">
        <v>79</v>
      </c>
      <c r="E12" s="42" t="s">
        <v>32</v>
      </c>
      <c r="F12" s="51">
        <v>505</v>
      </c>
      <c r="G12" s="51">
        <v>85</v>
      </c>
      <c r="H12" s="51">
        <f t="shared" ref="H12:H73" si="5">SUM(F12:G12)</f>
        <v>590</v>
      </c>
      <c r="I12" s="53">
        <v>95</v>
      </c>
      <c r="J12" s="52">
        <f t="shared" si="1"/>
        <v>685</v>
      </c>
      <c r="K12" s="53">
        <v>95</v>
      </c>
      <c r="L12" s="52">
        <f t="shared" ref="L12:L40" si="6">SUM(J12:K12)</f>
        <v>780</v>
      </c>
      <c r="M12" s="53">
        <v>85</v>
      </c>
      <c r="N12" s="52">
        <f t="shared" ref="N12:N40" si="7">SUM(L12:M12)</f>
        <v>865</v>
      </c>
      <c r="O12" s="53">
        <v>0</v>
      </c>
      <c r="P12" s="52">
        <f>SUM(N12:O12)</f>
        <v>865</v>
      </c>
      <c r="Q12" s="53">
        <v>90</v>
      </c>
      <c r="R12" s="52">
        <f t="shared" ref="R12:R42" si="8">SUM(P12:Q12)</f>
        <v>955</v>
      </c>
      <c r="S12" s="53">
        <v>80</v>
      </c>
      <c r="T12" s="52">
        <v>1035</v>
      </c>
      <c r="U12" s="53">
        <v>70</v>
      </c>
      <c r="V12" s="52">
        <v>1105</v>
      </c>
      <c r="W12" s="53">
        <v>80</v>
      </c>
      <c r="X12" s="52">
        <v>1185</v>
      </c>
      <c r="Y12" s="52">
        <f>VLOOKUP(A:A,'Rangliste ab 9.Rang'!A:R,18,FALSE)</f>
        <v>80</v>
      </c>
      <c r="Z12" s="51">
        <f t="shared" si="4"/>
        <v>1265</v>
      </c>
    </row>
    <row r="13" spans="1:26" x14ac:dyDescent="0.2">
      <c r="A13" s="10">
        <v>11</v>
      </c>
      <c r="B13" s="49" t="s">
        <v>34</v>
      </c>
      <c r="C13" s="50" t="s">
        <v>215</v>
      </c>
      <c r="D13" s="41">
        <v>82</v>
      </c>
      <c r="E13" s="42" t="s">
        <v>32</v>
      </c>
      <c r="F13" s="51">
        <v>420</v>
      </c>
      <c r="G13" s="51">
        <v>70</v>
      </c>
      <c r="H13" s="51">
        <f t="shared" si="5"/>
        <v>490</v>
      </c>
      <c r="I13" s="53">
        <v>75</v>
      </c>
      <c r="J13" s="52">
        <f t="shared" si="1"/>
        <v>565</v>
      </c>
      <c r="K13" s="53">
        <v>55</v>
      </c>
      <c r="L13" s="52">
        <f t="shared" si="6"/>
        <v>620</v>
      </c>
      <c r="M13" s="53">
        <v>75</v>
      </c>
      <c r="N13" s="52">
        <f t="shared" si="7"/>
        <v>695</v>
      </c>
      <c r="O13" s="53">
        <v>0</v>
      </c>
      <c r="P13" s="52">
        <f t="shared" ref="P13:P42" si="9">SUM(N13:O13)</f>
        <v>695</v>
      </c>
      <c r="Q13" s="53">
        <v>0</v>
      </c>
      <c r="R13" s="52">
        <f t="shared" si="8"/>
        <v>695</v>
      </c>
      <c r="S13" s="53">
        <v>0</v>
      </c>
      <c r="T13" s="52">
        <v>695</v>
      </c>
      <c r="U13" s="53">
        <v>0</v>
      </c>
      <c r="V13" s="52">
        <v>695</v>
      </c>
      <c r="W13" s="53">
        <v>0</v>
      </c>
      <c r="X13" s="52">
        <v>695</v>
      </c>
      <c r="Y13" s="52" t="e">
        <f>VLOOKUP(A:A,'Rangliste ab 9.Rang'!A:R,18,FALSE)</f>
        <v>#N/A</v>
      </c>
      <c r="Z13" s="51" t="e">
        <f t="shared" si="4"/>
        <v>#N/A</v>
      </c>
    </row>
    <row r="14" spans="1:26" x14ac:dyDescent="0.2">
      <c r="A14" s="10">
        <v>329</v>
      </c>
      <c r="B14" s="59" t="s">
        <v>435</v>
      </c>
      <c r="C14" s="64" t="s">
        <v>437</v>
      </c>
      <c r="D14" s="41">
        <v>96</v>
      </c>
      <c r="E14" s="42" t="s">
        <v>13</v>
      </c>
      <c r="F14" s="51"/>
      <c r="G14" s="51"/>
      <c r="H14" s="51"/>
      <c r="I14" s="53"/>
      <c r="J14" s="52"/>
      <c r="K14" s="53"/>
      <c r="L14" s="52"/>
      <c r="M14" s="53"/>
      <c r="N14" s="52"/>
      <c r="O14" s="53"/>
      <c r="P14" s="52"/>
      <c r="Q14" s="53"/>
      <c r="R14" s="52"/>
      <c r="S14" s="53"/>
      <c r="T14" s="52"/>
      <c r="U14" s="53"/>
      <c r="V14" s="52">
        <v>0</v>
      </c>
      <c r="W14" s="53">
        <v>35</v>
      </c>
      <c r="X14" s="52">
        <v>35</v>
      </c>
      <c r="Y14" s="52" t="e">
        <f>VLOOKUP(A:A,'Rangliste ab 9.Rang'!A:R,18,FALSE)</f>
        <v>#N/A</v>
      </c>
      <c r="Z14" s="51" t="e">
        <f t="shared" si="4"/>
        <v>#N/A</v>
      </c>
    </row>
    <row r="15" spans="1:26" x14ac:dyDescent="0.2">
      <c r="A15" s="10">
        <v>13</v>
      </c>
      <c r="B15" s="49" t="s">
        <v>216</v>
      </c>
      <c r="C15" s="50" t="s">
        <v>217</v>
      </c>
      <c r="D15" s="41">
        <v>78</v>
      </c>
      <c r="E15" s="42" t="s">
        <v>13</v>
      </c>
      <c r="F15" s="51">
        <v>460</v>
      </c>
      <c r="G15" s="51">
        <v>75</v>
      </c>
      <c r="H15" s="51">
        <f t="shared" si="5"/>
        <v>535</v>
      </c>
      <c r="I15" s="53">
        <v>70</v>
      </c>
      <c r="J15" s="52">
        <f t="shared" si="1"/>
        <v>605</v>
      </c>
      <c r="K15" s="53"/>
      <c r="L15" s="52">
        <f t="shared" si="6"/>
        <v>605</v>
      </c>
      <c r="M15" s="53"/>
      <c r="N15" s="52">
        <f t="shared" si="7"/>
        <v>605</v>
      </c>
      <c r="O15" s="53">
        <v>0</v>
      </c>
      <c r="P15" s="52">
        <f t="shared" si="9"/>
        <v>605</v>
      </c>
      <c r="Q15" s="53">
        <v>0</v>
      </c>
      <c r="R15" s="52">
        <f t="shared" si="8"/>
        <v>605</v>
      </c>
      <c r="S15" s="65">
        <v>0</v>
      </c>
      <c r="T15" s="52">
        <v>605</v>
      </c>
      <c r="U15" s="53">
        <v>0</v>
      </c>
      <c r="V15" s="52">
        <v>605</v>
      </c>
      <c r="W15" s="53">
        <v>0</v>
      </c>
      <c r="X15" s="52">
        <v>605</v>
      </c>
      <c r="Y15" s="52" t="e">
        <f>VLOOKUP(A:A,'Rangliste ab 9.Rang'!A:R,18,FALSE)</f>
        <v>#N/A</v>
      </c>
      <c r="Z15" s="51" t="e">
        <f t="shared" si="4"/>
        <v>#N/A</v>
      </c>
    </row>
    <row r="16" spans="1:26" x14ac:dyDescent="0.2">
      <c r="A16" s="10">
        <v>306</v>
      </c>
      <c r="B16" s="49" t="s">
        <v>397</v>
      </c>
      <c r="C16" s="50" t="s">
        <v>398</v>
      </c>
      <c r="D16" s="41">
        <v>95</v>
      </c>
      <c r="E16" s="42" t="s">
        <v>13</v>
      </c>
      <c r="F16" s="51"/>
      <c r="G16" s="51"/>
      <c r="H16" s="51"/>
      <c r="I16" s="53"/>
      <c r="J16" s="52"/>
      <c r="K16" s="53"/>
      <c r="L16" s="52"/>
      <c r="M16" s="53"/>
      <c r="N16" s="52"/>
      <c r="O16" s="53"/>
      <c r="P16" s="52"/>
      <c r="Q16" s="53"/>
      <c r="R16" s="52">
        <v>0</v>
      </c>
      <c r="S16" s="65">
        <v>55</v>
      </c>
      <c r="T16" s="52">
        <v>55</v>
      </c>
      <c r="U16" s="53">
        <v>75</v>
      </c>
      <c r="V16" s="52">
        <v>130</v>
      </c>
      <c r="W16" s="53">
        <v>0</v>
      </c>
      <c r="X16" s="52">
        <v>130</v>
      </c>
      <c r="Y16" s="52" t="e">
        <f>VLOOKUP(A:A,'Rangliste ab 9.Rang'!A:R,18,FALSE)</f>
        <v>#N/A</v>
      </c>
      <c r="Z16" s="51" t="e">
        <f t="shared" si="4"/>
        <v>#N/A</v>
      </c>
    </row>
    <row r="17" spans="1:26" x14ac:dyDescent="0.2">
      <c r="A17" s="10">
        <v>315</v>
      </c>
      <c r="B17" s="59" t="s">
        <v>411</v>
      </c>
      <c r="C17" s="64" t="s">
        <v>42</v>
      </c>
      <c r="D17" s="41">
        <v>91</v>
      </c>
      <c r="E17" s="42" t="s">
        <v>32</v>
      </c>
      <c r="F17" s="51"/>
      <c r="G17" s="51"/>
      <c r="H17" s="51"/>
      <c r="I17" s="53"/>
      <c r="J17" s="52"/>
      <c r="K17" s="53"/>
      <c r="L17" s="52"/>
      <c r="M17" s="53"/>
      <c r="N17" s="52"/>
      <c r="O17" s="53"/>
      <c r="P17" s="52"/>
      <c r="Q17" s="53"/>
      <c r="R17" s="52"/>
      <c r="S17" s="65"/>
      <c r="T17" s="52">
        <v>0</v>
      </c>
      <c r="U17" s="53">
        <v>40</v>
      </c>
      <c r="V17" s="52">
        <v>40</v>
      </c>
      <c r="W17" s="53">
        <v>55</v>
      </c>
      <c r="X17" s="52">
        <v>95</v>
      </c>
      <c r="Y17" s="52">
        <f>VLOOKUP(A:A,'Rangliste ab 9.Rang'!A:R,18,FALSE)</f>
        <v>70</v>
      </c>
      <c r="Z17" s="51">
        <f t="shared" si="4"/>
        <v>165</v>
      </c>
    </row>
    <row r="18" spans="1:26" x14ac:dyDescent="0.2">
      <c r="A18" s="10">
        <v>316</v>
      </c>
      <c r="B18" s="59" t="s">
        <v>412</v>
      </c>
      <c r="C18" s="64" t="s">
        <v>42</v>
      </c>
      <c r="D18" s="41">
        <v>91</v>
      </c>
      <c r="E18" s="42" t="s">
        <v>32</v>
      </c>
      <c r="F18" s="51"/>
      <c r="G18" s="51"/>
      <c r="H18" s="51"/>
      <c r="I18" s="53"/>
      <c r="J18" s="52"/>
      <c r="K18" s="53"/>
      <c r="L18" s="52"/>
      <c r="M18" s="53"/>
      <c r="N18" s="52"/>
      <c r="O18" s="53"/>
      <c r="P18" s="52"/>
      <c r="Q18" s="53"/>
      <c r="R18" s="52"/>
      <c r="S18" s="65"/>
      <c r="T18" s="52">
        <v>0</v>
      </c>
      <c r="U18" s="53">
        <v>30</v>
      </c>
      <c r="V18" s="52">
        <v>30</v>
      </c>
      <c r="W18" s="53">
        <v>40</v>
      </c>
      <c r="X18" s="52">
        <v>70</v>
      </c>
      <c r="Y18" s="52" t="e">
        <f>VLOOKUP(A:A,'Rangliste ab 9.Rang'!A:R,18,FALSE)</f>
        <v>#N/A</v>
      </c>
      <c r="Z18" s="51" t="e">
        <f t="shared" si="4"/>
        <v>#N/A</v>
      </c>
    </row>
    <row r="19" spans="1:26" x14ac:dyDescent="0.2">
      <c r="A19" s="10">
        <v>16</v>
      </c>
      <c r="B19" s="49" t="s">
        <v>107</v>
      </c>
      <c r="C19" s="50" t="s">
        <v>108</v>
      </c>
      <c r="D19" s="41">
        <v>40</v>
      </c>
      <c r="E19" s="42" t="s">
        <v>45</v>
      </c>
      <c r="F19" s="51">
        <v>125</v>
      </c>
      <c r="G19" s="51">
        <v>80</v>
      </c>
      <c r="H19" s="51">
        <f t="shared" si="5"/>
        <v>205</v>
      </c>
      <c r="I19" s="51">
        <v>65</v>
      </c>
      <c r="J19" s="52">
        <f t="shared" si="1"/>
        <v>270</v>
      </c>
      <c r="K19" s="51">
        <v>50</v>
      </c>
      <c r="L19" s="52">
        <f t="shared" si="6"/>
        <v>320</v>
      </c>
      <c r="M19" s="51">
        <v>60</v>
      </c>
      <c r="N19" s="52">
        <f t="shared" si="7"/>
        <v>380</v>
      </c>
      <c r="O19" s="53">
        <v>75</v>
      </c>
      <c r="P19" s="52">
        <f t="shared" si="9"/>
        <v>455</v>
      </c>
      <c r="Q19" s="53">
        <v>65</v>
      </c>
      <c r="R19" s="52">
        <f t="shared" si="8"/>
        <v>520</v>
      </c>
      <c r="S19" s="65">
        <v>60</v>
      </c>
      <c r="T19" s="52">
        <v>580</v>
      </c>
      <c r="U19" s="53">
        <v>75</v>
      </c>
      <c r="V19" s="52">
        <v>655</v>
      </c>
      <c r="W19" s="53">
        <v>55</v>
      </c>
      <c r="X19" s="52">
        <v>710</v>
      </c>
      <c r="Y19" s="52">
        <f>VLOOKUP(A:A,'Rangliste ab 9.Rang'!A:R,18,FALSE)</f>
        <v>60</v>
      </c>
      <c r="Z19" s="51">
        <f t="shared" si="4"/>
        <v>770</v>
      </c>
    </row>
    <row r="20" spans="1:26" x14ac:dyDescent="0.2">
      <c r="A20" s="10">
        <v>18</v>
      </c>
      <c r="B20" s="49" t="s">
        <v>218</v>
      </c>
      <c r="C20" s="50" t="s">
        <v>26</v>
      </c>
      <c r="D20" s="41">
        <v>59</v>
      </c>
      <c r="E20" s="42" t="s">
        <v>45</v>
      </c>
      <c r="F20" s="51">
        <v>1565</v>
      </c>
      <c r="G20" s="51">
        <v>80</v>
      </c>
      <c r="H20" s="51">
        <f t="shared" si="5"/>
        <v>1645</v>
      </c>
      <c r="I20" s="53"/>
      <c r="J20" s="52">
        <f t="shared" si="1"/>
        <v>1645</v>
      </c>
      <c r="K20" s="53"/>
      <c r="L20" s="52">
        <f t="shared" si="6"/>
        <v>1645</v>
      </c>
      <c r="M20" s="53"/>
      <c r="N20" s="52">
        <f t="shared" si="7"/>
        <v>1645</v>
      </c>
      <c r="O20" s="53">
        <v>0</v>
      </c>
      <c r="P20" s="52">
        <f t="shared" si="9"/>
        <v>1645</v>
      </c>
      <c r="Q20" s="53">
        <v>0</v>
      </c>
      <c r="R20" s="52">
        <f t="shared" si="8"/>
        <v>1645</v>
      </c>
      <c r="S20" s="65">
        <v>0</v>
      </c>
      <c r="T20" s="52">
        <v>1645</v>
      </c>
      <c r="U20" s="53">
        <v>0</v>
      </c>
      <c r="V20" s="52">
        <v>1645</v>
      </c>
      <c r="W20" s="53">
        <v>0</v>
      </c>
      <c r="X20" s="52">
        <v>1645</v>
      </c>
      <c r="Y20" s="52" t="e">
        <f>VLOOKUP(A:A,'Rangliste ab 9.Rang'!A:R,18,FALSE)</f>
        <v>#N/A</v>
      </c>
      <c r="Z20" s="51" t="e">
        <f t="shared" si="4"/>
        <v>#N/A</v>
      </c>
    </row>
    <row r="21" spans="1:26" x14ac:dyDescent="0.2">
      <c r="A21" s="10">
        <v>19</v>
      </c>
      <c r="B21" s="49" t="s">
        <v>109</v>
      </c>
      <c r="C21" s="50" t="s">
        <v>110</v>
      </c>
      <c r="D21" s="41">
        <v>47</v>
      </c>
      <c r="E21" s="42" t="s">
        <v>45</v>
      </c>
      <c r="F21" s="51">
        <v>1760</v>
      </c>
      <c r="G21" s="51">
        <v>70</v>
      </c>
      <c r="H21" s="51">
        <f t="shared" si="5"/>
        <v>1830</v>
      </c>
      <c r="I21" s="53"/>
      <c r="J21" s="52">
        <f t="shared" si="1"/>
        <v>1830</v>
      </c>
      <c r="K21" s="53">
        <v>85</v>
      </c>
      <c r="L21" s="52">
        <f t="shared" si="6"/>
        <v>1915</v>
      </c>
      <c r="M21" s="53">
        <v>65</v>
      </c>
      <c r="N21" s="52">
        <f t="shared" si="7"/>
        <v>1980</v>
      </c>
      <c r="O21" s="53">
        <v>75</v>
      </c>
      <c r="P21" s="52">
        <f t="shared" si="9"/>
        <v>2055</v>
      </c>
      <c r="Q21" s="53">
        <v>80</v>
      </c>
      <c r="R21" s="52">
        <f t="shared" si="8"/>
        <v>2135</v>
      </c>
      <c r="S21" s="65">
        <v>85</v>
      </c>
      <c r="T21" s="52">
        <v>2220</v>
      </c>
      <c r="U21" s="53">
        <v>55</v>
      </c>
      <c r="V21" s="52">
        <v>2275</v>
      </c>
      <c r="W21" s="53">
        <v>75</v>
      </c>
      <c r="X21" s="52">
        <v>2350</v>
      </c>
      <c r="Y21" s="52">
        <f>VLOOKUP(A:A,'Rangliste ab 9.Rang'!A:R,18,FALSE)</f>
        <v>60</v>
      </c>
      <c r="Z21" s="51">
        <f t="shared" si="4"/>
        <v>2410</v>
      </c>
    </row>
    <row r="22" spans="1:26" x14ac:dyDescent="0.2">
      <c r="A22" s="10">
        <v>20</v>
      </c>
      <c r="B22" s="49" t="s">
        <v>191</v>
      </c>
      <c r="C22" s="50" t="s">
        <v>192</v>
      </c>
      <c r="D22" s="41">
        <v>64</v>
      </c>
      <c r="E22" s="42" t="s">
        <v>13</v>
      </c>
      <c r="F22" s="51"/>
      <c r="G22" s="51"/>
      <c r="H22" s="51"/>
      <c r="I22" s="53"/>
      <c r="J22" s="52"/>
      <c r="K22" s="53"/>
      <c r="L22" s="52">
        <v>0</v>
      </c>
      <c r="M22" s="53">
        <v>70</v>
      </c>
      <c r="N22" s="52">
        <f t="shared" si="7"/>
        <v>70</v>
      </c>
      <c r="O22" s="53">
        <v>0</v>
      </c>
      <c r="P22" s="52">
        <f t="shared" si="9"/>
        <v>70</v>
      </c>
      <c r="Q22" s="53">
        <v>0</v>
      </c>
      <c r="R22" s="52">
        <f t="shared" si="8"/>
        <v>70</v>
      </c>
      <c r="S22" s="65">
        <v>0</v>
      </c>
      <c r="T22" s="52">
        <v>70</v>
      </c>
      <c r="U22" s="53">
        <v>0</v>
      </c>
      <c r="V22" s="52">
        <v>70</v>
      </c>
      <c r="W22" s="53">
        <v>0</v>
      </c>
      <c r="X22" s="52">
        <v>70</v>
      </c>
      <c r="Y22" s="52" t="e">
        <f>VLOOKUP(A:A,'Rangliste ab 9.Rang'!A:R,18,FALSE)</f>
        <v>#N/A</v>
      </c>
      <c r="Z22" s="51" t="e">
        <f t="shared" si="4"/>
        <v>#N/A</v>
      </c>
    </row>
    <row r="23" spans="1:26" x14ac:dyDescent="0.2">
      <c r="A23" s="10">
        <v>22</v>
      </c>
      <c r="B23" s="49" t="s">
        <v>44</v>
      </c>
      <c r="C23" s="50" t="s">
        <v>26</v>
      </c>
      <c r="D23" s="41">
        <v>73</v>
      </c>
      <c r="E23" s="42" t="s">
        <v>45</v>
      </c>
      <c r="F23" s="51">
        <v>885</v>
      </c>
      <c r="G23" s="51">
        <v>100</v>
      </c>
      <c r="H23" s="51">
        <f t="shared" si="5"/>
        <v>985</v>
      </c>
      <c r="I23" s="53">
        <v>95</v>
      </c>
      <c r="J23" s="52">
        <f t="shared" si="1"/>
        <v>1080</v>
      </c>
      <c r="K23" s="53">
        <v>100</v>
      </c>
      <c r="L23" s="52">
        <f t="shared" si="6"/>
        <v>1180</v>
      </c>
      <c r="M23" s="53">
        <v>100</v>
      </c>
      <c r="N23" s="52">
        <f t="shared" si="7"/>
        <v>1280</v>
      </c>
      <c r="O23" s="53">
        <v>0</v>
      </c>
      <c r="P23" s="52">
        <f t="shared" si="9"/>
        <v>1280</v>
      </c>
      <c r="Q23" s="53">
        <v>0</v>
      </c>
      <c r="R23" s="52">
        <f t="shared" si="8"/>
        <v>1280</v>
      </c>
      <c r="S23" s="65">
        <v>0</v>
      </c>
      <c r="T23" s="52">
        <v>1280</v>
      </c>
      <c r="U23" s="53">
        <v>0</v>
      </c>
      <c r="V23" s="52">
        <v>1280</v>
      </c>
      <c r="W23" s="53">
        <v>0</v>
      </c>
      <c r="X23" s="52">
        <v>1280</v>
      </c>
      <c r="Y23" s="52" t="e">
        <f>VLOOKUP(A:A,'Rangliste ab 9.Rang'!A:R,18,FALSE)</f>
        <v>#N/A</v>
      </c>
      <c r="Z23" s="51" t="e">
        <f t="shared" si="4"/>
        <v>#N/A</v>
      </c>
    </row>
    <row r="24" spans="1:26" x14ac:dyDescent="0.2">
      <c r="A24" s="10">
        <v>25</v>
      </c>
      <c r="B24" s="49" t="s">
        <v>82</v>
      </c>
      <c r="C24" s="50" t="s">
        <v>83</v>
      </c>
      <c r="D24" s="41">
        <v>53</v>
      </c>
      <c r="E24" s="42" t="s">
        <v>13</v>
      </c>
      <c r="F24" s="51">
        <v>2145</v>
      </c>
      <c r="G24" s="51">
        <v>85</v>
      </c>
      <c r="H24" s="51">
        <f t="shared" si="5"/>
        <v>2230</v>
      </c>
      <c r="I24" s="53">
        <v>55</v>
      </c>
      <c r="J24" s="52">
        <f t="shared" si="1"/>
        <v>2285</v>
      </c>
      <c r="K24" s="53">
        <v>65</v>
      </c>
      <c r="L24" s="52">
        <f>SUM(J24:K24)</f>
        <v>2350</v>
      </c>
      <c r="M24" s="53">
        <v>65</v>
      </c>
      <c r="N24" s="52">
        <f t="shared" si="7"/>
        <v>2415</v>
      </c>
      <c r="O24" s="53">
        <v>60</v>
      </c>
      <c r="P24" s="52">
        <f t="shared" si="9"/>
        <v>2475</v>
      </c>
      <c r="Q24" s="53">
        <v>75</v>
      </c>
      <c r="R24" s="52">
        <f t="shared" si="8"/>
        <v>2550</v>
      </c>
      <c r="S24" s="65">
        <v>55</v>
      </c>
      <c r="T24" s="52">
        <v>2605</v>
      </c>
      <c r="U24" s="53">
        <v>70</v>
      </c>
      <c r="V24" s="52">
        <v>2675</v>
      </c>
      <c r="W24" s="53">
        <v>0</v>
      </c>
      <c r="X24" s="52">
        <v>2675</v>
      </c>
      <c r="Y24" s="52" t="e">
        <f>VLOOKUP(A:A,'Rangliste ab 9.Rang'!A:R,18,FALSE)</f>
        <v>#N/A</v>
      </c>
      <c r="Z24" s="51" t="e">
        <f t="shared" si="4"/>
        <v>#N/A</v>
      </c>
    </row>
    <row r="25" spans="1:26" x14ac:dyDescent="0.2">
      <c r="A25" s="10">
        <v>296</v>
      </c>
      <c r="B25" s="49" t="s">
        <v>377</v>
      </c>
      <c r="C25" s="64" t="s">
        <v>378</v>
      </c>
      <c r="D25" s="41">
        <v>77</v>
      </c>
      <c r="E25" s="42" t="s">
        <v>45</v>
      </c>
      <c r="F25" s="51"/>
      <c r="G25" s="51"/>
      <c r="H25" s="51"/>
      <c r="I25" s="53"/>
      <c r="J25" s="52"/>
      <c r="K25" s="53"/>
      <c r="L25" s="52"/>
      <c r="M25" s="53"/>
      <c r="N25" s="52"/>
      <c r="O25" s="53"/>
      <c r="P25" s="52"/>
      <c r="Q25" s="53">
        <v>75</v>
      </c>
      <c r="R25" s="52">
        <f t="shared" si="8"/>
        <v>75</v>
      </c>
      <c r="S25" s="65">
        <v>85</v>
      </c>
      <c r="T25" s="52">
        <v>160</v>
      </c>
      <c r="U25" s="53">
        <v>90</v>
      </c>
      <c r="V25" s="52">
        <v>250</v>
      </c>
      <c r="W25" s="53">
        <v>85</v>
      </c>
      <c r="X25" s="52">
        <v>335</v>
      </c>
      <c r="Y25" s="52">
        <f>VLOOKUP(A:A,'Rangliste ab 9.Rang'!A:R,18,FALSE)</f>
        <v>90</v>
      </c>
      <c r="Z25" s="51">
        <f t="shared" si="4"/>
        <v>425</v>
      </c>
    </row>
    <row r="26" spans="1:26" x14ac:dyDescent="0.2">
      <c r="A26" s="10">
        <v>342</v>
      </c>
      <c r="B26" s="59" t="s">
        <v>465</v>
      </c>
      <c r="C26" s="64" t="s">
        <v>29</v>
      </c>
      <c r="D26" s="41">
        <v>90</v>
      </c>
      <c r="E26" s="42" t="s">
        <v>45</v>
      </c>
      <c r="F26" s="51"/>
      <c r="G26" s="51"/>
      <c r="H26" s="51"/>
      <c r="I26" s="53"/>
      <c r="J26" s="52"/>
      <c r="K26" s="53"/>
      <c r="L26" s="52"/>
      <c r="M26" s="53"/>
      <c r="N26" s="52"/>
      <c r="O26" s="53"/>
      <c r="P26" s="52"/>
      <c r="Q26" s="53"/>
      <c r="R26" s="52"/>
      <c r="S26" s="65"/>
      <c r="T26" s="52"/>
      <c r="U26" s="53"/>
      <c r="V26" s="52"/>
      <c r="W26" s="53"/>
      <c r="X26" s="52"/>
      <c r="Y26" s="52">
        <f>VLOOKUP(A:A,'Rangliste ab 9.Rang'!A:R,18,FALSE)</f>
        <v>100</v>
      </c>
      <c r="Z26" s="51">
        <f t="shared" ref="Z26" si="10">SUM(X26:Y26)</f>
        <v>100</v>
      </c>
    </row>
    <row r="27" spans="1:26" x14ac:dyDescent="0.2">
      <c r="A27" s="10">
        <v>317</v>
      </c>
      <c r="B27" s="59" t="s">
        <v>413</v>
      </c>
      <c r="C27" s="64" t="s">
        <v>414</v>
      </c>
      <c r="D27" s="41">
        <v>95</v>
      </c>
      <c r="E27" s="42" t="s">
        <v>13</v>
      </c>
      <c r="F27" s="51"/>
      <c r="G27" s="51"/>
      <c r="H27" s="51"/>
      <c r="I27" s="53"/>
      <c r="J27" s="52"/>
      <c r="K27" s="53"/>
      <c r="L27" s="52"/>
      <c r="M27" s="53"/>
      <c r="N27" s="52"/>
      <c r="O27" s="53"/>
      <c r="P27" s="52"/>
      <c r="Q27" s="53"/>
      <c r="R27" s="52"/>
      <c r="S27" s="65"/>
      <c r="T27" s="52">
        <v>0</v>
      </c>
      <c r="U27" s="53">
        <v>75</v>
      </c>
      <c r="V27" s="52">
        <v>75</v>
      </c>
      <c r="W27" s="53">
        <v>0</v>
      </c>
      <c r="X27" s="52">
        <v>75</v>
      </c>
      <c r="Y27" s="52">
        <f>VLOOKUP(A:A,'Rangliste ab 9.Rang'!A:R,18,FALSE)</f>
        <v>90</v>
      </c>
      <c r="Z27" s="51">
        <f t="shared" si="4"/>
        <v>165</v>
      </c>
    </row>
    <row r="28" spans="1:26" x14ac:dyDescent="0.2">
      <c r="A28" s="10">
        <v>26</v>
      </c>
      <c r="B28" s="49" t="s">
        <v>219</v>
      </c>
      <c r="C28" s="50" t="s">
        <v>220</v>
      </c>
      <c r="D28" s="41">
        <v>59</v>
      </c>
      <c r="E28" s="42" t="s">
        <v>13</v>
      </c>
      <c r="F28" s="51">
        <v>1180</v>
      </c>
      <c r="G28" s="51">
        <v>55</v>
      </c>
      <c r="H28" s="51">
        <f t="shared" si="5"/>
        <v>1235</v>
      </c>
      <c r="I28" s="53"/>
      <c r="J28" s="52">
        <f t="shared" si="1"/>
        <v>1235</v>
      </c>
      <c r="K28" s="53"/>
      <c r="L28" s="52">
        <f t="shared" si="6"/>
        <v>1235</v>
      </c>
      <c r="M28" s="53"/>
      <c r="N28" s="52">
        <f t="shared" si="7"/>
        <v>1235</v>
      </c>
      <c r="O28" s="53">
        <v>0</v>
      </c>
      <c r="P28" s="52">
        <f t="shared" si="9"/>
        <v>1235</v>
      </c>
      <c r="Q28" s="53">
        <v>0</v>
      </c>
      <c r="R28" s="52">
        <f t="shared" si="8"/>
        <v>1235</v>
      </c>
      <c r="S28" s="65">
        <v>0</v>
      </c>
      <c r="T28" s="52">
        <v>1235</v>
      </c>
      <c r="U28" s="53">
        <v>0</v>
      </c>
      <c r="V28" s="52">
        <v>1235</v>
      </c>
      <c r="W28" s="53">
        <v>0</v>
      </c>
      <c r="X28" s="52">
        <v>1235</v>
      </c>
      <c r="Y28" s="52" t="e">
        <f>VLOOKUP(A:A,'Rangliste ab 9.Rang'!A:R,18,FALSE)</f>
        <v>#N/A</v>
      </c>
      <c r="Z28" s="51" t="e">
        <f t="shared" si="4"/>
        <v>#N/A</v>
      </c>
    </row>
    <row r="29" spans="1:26" x14ac:dyDescent="0.2">
      <c r="A29" s="10">
        <v>28</v>
      </c>
      <c r="B29" s="49" t="s">
        <v>35</v>
      </c>
      <c r="C29" s="50" t="s">
        <v>251</v>
      </c>
      <c r="D29" s="41">
        <v>84</v>
      </c>
      <c r="E29" s="42" t="s">
        <v>32</v>
      </c>
      <c r="F29" s="51">
        <v>385</v>
      </c>
      <c r="G29" s="51">
        <v>90</v>
      </c>
      <c r="H29" s="51">
        <f t="shared" si="5"/>
        <v>475</v>
      </c>
      <c r="I29" s="53">
        <v>95</v>
      </c>
      <c r="J29" s="52">
        <f t="shared" si="1"/>
        <v>570</v>
      </c>
      <c r="K29" s="53">
        <v>95</v>
      </c>
      <c r="L29" s="52">
        <f t="shared" si="6"/>
        <v>665</v>
      </c>
      <c r="M29" s="53">
        <v>100</v>
      </c>
      <c r="N29" s="52">
        <f t="shared" si="7"/>
        <v>765</v>
      </c>
      <c r="O29" s="53">
        <v>100</v>
      </c>
      <c r="P29" s="52">
        <f t="shared" si="9"/>
        <v>865</v>
      </c>
      <c r="Q29" s="53">
        <v>95</v>
      </c>
      <c r="R29" s="52">
        <f t="shared" si="8"/>
        <v>960</v>
      </c>
      <c r="S29" s="65">
        <v>95</v>
      </c>
      <c r="T29" s="52">
        <v>1055</v>
      </c>
      <c r="U29" s="53">
        <v>90</v>
      </c>
      <c r="V29" s="52">
        <v>1145</v>
      </c>
      <c r="W29" s="53">
        <v>100</v>
      </c>
      <c r="X29" s="52">
        <v>1245</v>
      </c>
      <c r="Y29" s="52" t="e">
        <f>VLOOKUP(A:A,'Rangliste ab 9.Rang'!A:R,18,FALSE)</f>
        <v>#N/A</v>
      </c>
      <c r="Z29" s="51" t="e">
        <f t="shared" si="4"/>
        <v>#N/A</v>
      </c>
    </row>
    <row r="30" spans="1:26" x14ac:dyDescent="0.2">
      <c r="A30" s="10">
        <v>254</v>
      </c>
      <c r="B30" s="49" t="s">
        <v>426</v>
      </c>
      <c r="C30" s="50" t="s">
        <v>251</v>
      </c>
      <c r="D30" s="41">
        <v>85</v>
      </c>
      <c r="E30" s="42" t="s">
        <v>7</v>
      </c>
      <c r="F30" s="51">
        <v>170</v>
      </c>
      <c r="G30" s="51">
        <v>100</v>
      </c>
      <c r="H30" s="51">
        <f>SUM(F30:G30)</f>
        <v>270</v>
      </c>
      <c r="I30" s="51">
        <v>100</v>
      </c>
      <c r="J30" s="52">
        <f>SUM(H30:I30)</f>
        <v>370</v>
      </c>
      <c r="K30" s="51">
        <v>100</v>
      </c>
      <c r="L30" s="52">
        <f>SUM(J30:K30)</f>
        <v>470</v>
      </c>
      <c r="M30" s="51">
        <v>90</v>
      </c>
      <c r="N30" s="52">
        <f>SUM(L30:M30)</f>
        <v>560</v>
      </c>
      <c r="O30" s="53">
        <v>100</v>
      </c>
      <c r="P30" s="52">
        <f>SUM(N30:O30)</f>
        <v>660</v>
      </c>
      <c r="Q30" s="53">
        <v>100</v>
      </c>
      <c r="R30" s="52">
        <f>SUM(P30:Q30)</f>
        <v>760</v>
      </c>
      <c r="S30" s="53">
        <v>100</v>
      </c>
      <c r="T30" s="52">
        <v>860</v>
      </c>
      <c r="U30" s="53">
        <v>100</v>
      </c>
      <c r="V30" s="52">
        <v>960</v>
      </c>
      <c r="W30" s="53">
        <v>95</v>
      </c>
      <c r="X30" s="52">
        <v>1055</v>
      </c>
      <c r="Y30" s="52" t="e">
        <f>VLOOKUP(A:A,'Rangliste ab 9.Rang'!A:R,18,FALSE)</f>
        <v>#N/A</v>
      </c>
      <c r="Z30" s="51" t="e">
        <f t="shared" si="4"/>
        <v>#N/A</v>
      </c>
    </row>
    <row r="31" spans="1:26" x14ac:dyDescent="0.2">
      <c r="A31" s="10">
        <v>299</v>
      </c>
      <c r="B31" s="49" t="s">
        <v>382</v>
      </c>
      <c r="C31" s="50" t="s">
        <v>383</v>
      </c>
      <c r="D31" s="41">
        <v>93</v>
      </c>
      <c r="E31" s="42" t="s">
        <v>45</v>
      </c>
      <c r="F31" s="51"/>
      <c r="G31" s="51"/>
      <c r="H31" s="51"/>
      <c r="I31" s="53"/>
      <c r="J31" s="52"/>
      <c r="K31" s="53"/>
      <c r="L31" s="52"/>
      <c r="M31" s="53"/>
      <c r="N31" s="52"/>
      <c r="O31" s="53"/>
      <c r="P31" s="52"/>
      <c r="Q31" s="53">
        <v>70</v>
      </c>
      <c r="R31" s="52">
        <f t="shared" si="8"/>
        <v>70</v>
      </c>
      <c r="S31" s="65">
        <v>65</v>
      </c>
      <c r="T31" s="52">
        <v>135</v>
      </c>
      <c r="U31" s="53">
        <v>80</v>
      </c>
      <c r="V31" s="52">
        <v>215</v>
      </c>
      <c r="W31" s="53">
        <v>75</v>
      </c>
      <c r="X31" s="52">
        <v>290</v>
      </c>
      <c r="Y31" s="52" t="e">
        <f>VLOOKUP(A:A,'Rangliste ab 9.Rang'!A:R,18,FALSE)</f>
        <v>#N/A</v>
      </c>
      <c r="Z31" s="51" t="e">
        <f t="shared" si="4"/>
        <v>#N/A</v>
      </c>
    </row>
    <row r="32" spans="1:26" x14ac:dyDescent="0.2">
      <c r="A32" s="10">
        <v>30</v>
      </c>
      <c r="B32" s="49" t="s">
        <v>181</v>
      </c>
      <c r="C32" s="50" t="s">
        <v>14</v>
      </c>
      <c r="D32" s="41">
        <v>81</v>
      </c>
      <c r="E32" s="42" t="s">
        <v>13</v>
      </c>
      <c r="F32" s="51">
        <v>330</v>
      </c>
      <c r="G32" s="51">
        <v>85</v>
      </c>
      <c r="H32" s="51">
        <f t="shared" si="5"/>
        <v>415</v>
      </c>
      <c r="I32" s="53">
        <v>85</v>
      </c>
      <c r="J32" s="52">
        <f t="shared" si="1"/>
        <v>500</v>
      </c>
      <c r="K32" s="53"/>
      <c r="L32" s="52">
        <f t="shared" si="6"/>
        <v>500</v>
      </c>
      <c r="M32" s="53">
        <v>80</v>
      </c>
      <c r="N32" s="52">
        <f t="shared" si="7"/>
        <v>580</v>
      </c>
      <c r="O32" s="53">
        <v>0</v>
      </c>
      <c r="P32" s="52">
        <f t="shared" si="9"/>
        <v>580</v>
      </c>
      <c r="Q32" s="53">
        <v>0</v>
      </c>
      <c r="R32" s="52">
        <f t="shared" si="8"/>
        <v>580</v>
      </c>
      <c r="S32" s="65">
        <v>0</v>
      </c>
      <c r="T32" s="52">
        <v>580</v>
      </c>
      <c r="U32" s="53">
        <v>0</v>
      </c>
      <c r="V32" s="52">
        <v>580</v>
      </c>
      <c r="W32" s="53">
        <v>0</v>
      </c>
      <c r="X32" s="52">
        <v>580</v>
      </c>
      <c r="Y32" s="52" t="e">
        <f>VLOOKUP(A:A,'Rangliste ab 9.Rang'!A:R,18,FALSE)</f>
        <v>#N/A</v>
      </c>
      <c r="Z32" s="51" t="e">
        <f t="shared" si="4"/>
        <v>#N/A</v>
      </c>
    </row>
    <row r="33" spans="1:26" x14ac:dyDescent="0.2">
      <c r="A33" s="10">
        <v>31</v>
      </c>
      <c r="B33" s="49" t="s">
        <v>171</v>
      </c>
      <c r="C33" s="50" t="s">
        <v>172</v>
      </c>
      <c r="D33" s="41">
        <v>89</v>
      </c>
      <c r="E33" s="42" t="s">
        <v>7</v>
      </c>
      <c r="F33" s="51">
        <v>150</v>
      </c>
      <c r="G33" s="51">
        <v>80</v>
      </c>
      <c r="H33" s="51">
        <f t="shared" si="5"/>
        <v>230</v>
      </c>
      <c r="I33" s="53">
        <v>75</v>
      </c>
      <c r="J33" s="52">
        <f t="shared" si="1"/>
        <v>305</v>
      </c>
      <c r="K33" s="53"/>
      <c r="L33" s="52">
        <f t="shared" si="6"/>
        <v>305</v>
      </c>
      <c r="M33" s="53">
        <v>95</v>
      </c>
      <c r="N33" s="52">
        <f t="shared" si="7"/>
        <v>400</v>
      </c>
      <c r="O33" s="53">
        <v>95</v>
      </c>
      <c r="P33" s="52">
        <f t="shared" si="9"/>
        <v>495</v>
      </c>
      <c r="Q33" s="53">
        <v>0</v>
      </c>
      <c r="R33" s="52">
        <f t="shared" si="8"/>
        <v>495</v>
      </c>
      <c r="S33" s="65">
        <v>90</v>
      </c>
      <c r="T33" s="52">
        <v>585</v>
      </c>
      <c r="U33" s="53">
        <v>75</v>
      </c>
      <c r="V33" s="52">
        <v>660</v>
      </c>
      <c r="W33" s="53">
        <v>80</v>
      </c>
      <c r="X33" s="52">
        <v>740</v>
      </c>
      <c r="Y33" s="52" t="e">
        <f>VLOOKUP(A:A,'Rangliste ab 9.Rang'!A:R,18,FALSE)</f>
        <v>#N/A</v>
      </c>
      <c r="Z33" s="51" t="e">
        <f t="shared" si="4"/>
        <v>#N/A</v>
      </c>
    </row>
    <row r="34" spans="1:26" x14ac:dyDescent="0.2">
      <c r="A34" s="10">
        <v>32</v>
      </c>
      <c r="B34" s="49" t="s">
        <v>141</v>
      </c>
      <c r="C34" s="64" t="s">
        <v>172</v>
      </c>
      <c r="D34" s="41">
        <v>51</v>
      </c>
      <c r="E34" s="42" t="s">
        <v>7</v>
      </c>
      <c r="F34" s="51">
        <v>315</v>
      </c>
      <c r="G34" s="51"/>
      <c r="H34" s="51">
        <f t="shared" si="5"/>
        <v>315</v>
      </c>
      <c r="I34" s="53">
        <v>55</v>
      </c>
      <c r="J34" s="52">
        <f t="shared" si="1"/>
        <v>370</v>
      </c>
      <c r="K34" s="53">
        <v>35</v>
      </c>
      <c r="L34" s="52">
        <f t="shared" si="6"/>
        <v>405</v>
      </c>
      <c r="M34" s="53">
        <v>35</v>
      </c>
      <c r="N34" s="52">
        <f t="shared" si="7"/>
        <v>440</v>
      </c>
      <c r="O34" s="53">
        <v>40</v>
      </c>
      <c r="P34" s="52">
        <f t="shared" si="9"/>
        <v>480</v>
      </c>
      <c r="Q34" s="53">
        <v>10</v>
      </c>
      <c r="R34" s="52">
        <f t="shared" si="8"/>
        <v>490</v>
      </c>
      <c r="S34" s="65">
        <v>0</v>
      </c>
      <c r="T34" s="52">
        <v>490</v>
      </c>
      <c r="U34" s="53">
        <v>40</v>
      </c>
      <c r="V34" s="52">
        <v>530</v>
      </c>
      <c r="W34" s="53">
        <v>25</v>
      </c>
      <c r="X34" s="52">
        <v>555</v>
      </c>
      <c r="Y34" s="52" t="e">
        <f>VLOOKUP(A:A,'Rangliste ab 9.Rang'!A:R,18,FALSE)</f>
        <v>#N/A</v>
      </c>
      <c r="Z34" s="51" t="e">
        <f t="shared" si="4"/>
        <v>#N/A</v>
      </c>
    </row>
    <row r="35" spans="1:26" x14ac:dyDescent="0.2">
      <c r="A35" s="10">
        <v>33</v>
      </c>
      <c r="B35" s="49" t="s">
        <v>221</v>
      </c>
      <c r="C35" s="50" t="s">
        <v>362</v>
      </c>
      <c r="D35" s="41">
        <v>83</v>
      </c>
      <c r="E35" s="42" t="s">
        <v>7</v>
      </c>
      <c r="F35" s="51">
        <v>590</v>
      </c>
      <c r="G35" s="51">
        <v>100</v>
      </c>
      <c r="H35" s="51">
        <f t="shared" si="5"/>
        <v>690</v>
      </c>
      <c r="I35" s="53">
        <v>100</v>
      </c>
      <c r="J35" s="52">
        <f t="shared" si="1"/>
        <v>790</v>
      </c>
      <c r="K35" s="53"/>
      <c r="L35" s="52">
        <f t="shared" si="6"/>
        <v>790</v>
      </c>
      <c r="M35" s="53"/>
      <c r="N35" s="52">
        <f t="shared" si="7"/>
        <v>790</v>
      </c>
      <c r="O35" s="53">
        <v>100</v>
      </c>
      <c r="P35" s="52">
        <f t="shared" si="9"/>
        <v>890</v>
      </c>
      <c r="Q35" s="53">
        <v>100</v>
      </c>
      <c r="R35" s="52">
        <f t="shared" si="8"/>
        <v>990</v>
      </c>
      <c r="S35" s="65">
        <v>0</v>
      </c>
      <c r="T35" s="52">
        <v>990</v>
      </c>
      <c r="U35" s="53">
        <v>0</v>
      </c>
      <c r="V35" s="52">
        <v>990</v>
      </c>
      <c r="W35" s="53">
        <v>0</v>
      </c>
      <c r="X35" s="52">
        <v>990</v>
      </c>
      <c r="Y35" s="52" t="e">
        <f>VLOOKUP(A:A,'Rangliste ab 9.Rang'!A:R,18,FALSE)</f>
        <v>#N/A</v>
      </c>
      <c r="Z35" s="51" t="e">
        <f t="shared" si="4"/>
        <v>#N/A</v>
      </c>
    </row>
    <row r="36" spans="1:26" x14ac:dyDescent="0.2">
      <c r="A36" s="10">
        <v>34</v>
      </c>
      <c r="B36" s="49" t="s">
        <v>143</v>
      </c>
      <c r="C36" s="50" t="s">
        <v>8</v>
      </c>
      <c r="D36" s="41">
        <v>92</v>
      </c>
      <c r="E36" s="42" t="s">
        <v>7</v>
      </c>
      <c r="F36" s="51"/>
      <c r="G36" s="51"/>
      <c r="H36" s="51"/>
      <c r="I36" s="53"/>
      <c r="J36" s="52"/>
      <c r="K36" s="53">
        <v>65</v>
      </c>
      <c r="L36" s="52">
        <f t="shared" si="6"/>
        <v>65</v>
      </c>
      <c r="M36" s="53">
        <v>95</v>
      </c>
      <c r="N36" s="52">
        <f t="shared" si="7"/>
        <v>160</v>
      </c>
      <c r="O36" s="53">
        <v>70</v>
      </c>
      <c r="P36" s="52">
        <f t="shared" si="9"/>
        <v>230</v>
      </c>
      <c r="Q36" s="53">
        <v>0</v>
      </c>
      <c r="R36" s="52">
        <f t="shared" si="8"/>
        <v>230</v>
      </c>
      <c r="S36" s="65">
        <v>60</v>
      </c>
      <c r="T36" s="52">
        <v>290</v>
      </c>
      <c r="U36" s="53">
        <v>90</v>
      </c>
      <c r="V36" s="52">
        <v>380</v>
      </c>
      <c r="W36" s="53">
        <v>0</v>
      </c>
      <c r="X36" s="52">
        <v>380</v>
      </c>
      <c r="Y36" s="52" t="e">
        <f>VLOOKUP(A:A,'Rangliste ab 9.Rang'!A:R,18,FALSE)</f>
        <v>#N/A</v>
      </c>
      <c r="Z36" s="51" t="e">
        <f t="shared" si="4"/>
        <v>#N/A</v>
      </c>
    </row>
    <row r="37" spans="1:26" x14ac:dyDescent="0.2">
      <c r="A37" s="10">
        <v>290</v>
      </c>
      <c r="B37" s="49" t="s">
        <v>365</v>
      </c>
      <c r="C37" s="50" t="s">
        <v>366</v>
      </c>
      <c r="D37" s="41">
        <v>95</v>
      </c>
      <c r="E37" s="42" t="s">
        <v>45</v>
      </c>
      <c r="F37" s="51"/>
      <c r="G37" s="51"/>
      <c r="H37" s="51"/>
      <c r="I37" s="53"/>
      <c r="J37" s="52"/>
      <c r="K37" s="53"/>
      <c r="L37" s="52"/>
      <c r="M37" s="53"/>
      <c r="N37" s="52">
        <v>0</v>
      </c>
      <c r="O37" s="53">
        <v>55</v>
      </c>
      <c r="P37" s="52">
        <f t="shared" ref="P37:P38" si="11">SUM(N37:O37)</f>
        <v>55</v>
      </c>
      <c r="Q37" s="53">
        <v>100</v>
      </c>
      <c r="R37" s="52">
        <f t="shared" si="8"/>
        <v>155</v>
      </c>
      <c r="S37" s="65">
        <v>90</v>
      </c>
      <c r="T37" s="52">
        <v>245</v>
      </c>
      <c r="U37" s="53">
        <v>95</v>
      </c>
      <c r="V37" s="52">
        <v>340</v>
      </c>
      <c r="W37" s="53">
        <v>100</v>
      </c>
      <c r="X37" s="52">
        <v>440</v>
      </c>
      <c r="Y37" s="52" t="e">
        <f>VLOOKUP(A:A,'Rangliste ab 9.Rang'!A:R,18,FALSE)</f>
        <v>#N/A</v>
      </c>
      <c r="Z37" s="51" t="e">
        <f t="shared" si="4"/>
        <v>#N/A</v>
      </c>
    </row>
    <row r="38" spans="1:26" x14ac:dyDescent="0.2">
      <c r="A38" s="10">
        <v>291</v>
      </c>
      <c r="B38" s="49" t="s">
        <v>367</v>
      </c>
      <c r="C38" s="50" t="s">
        <v>366</v>
      </c>
      <c r="D38" s="41">
        <v>93</v>
      </c>
      <c r="E38" s="42" t="s">
        <v>45</v>
      </c>
      <c r="F38" s="51"/>
      <c r="G38" s="51"/>
      <c r="H38" s="51"/>
      <c r="I38" s="53"/>
      <c r="J38" s="52"/>
      <c r="K38" s="53"/>
      <c r="L38" s="52"/>
      <c r="M38" s="53"/>
      <c r="N38" s="52">
        <v>0</v>
      </c>
      <c r="O38" s="53">
        <v>65</v>
      </c>
      <c r="P38" s="52">
        <f t="shared" si="11"/>
        <v>65</v>
      </c>
      <c r="Q38" s="53">
        <v>75</v>
      </c>
      <c r="R38" s="52">
        <f t="shared" si="8"/>
        <v>140</v>
      </c>
      <c r="S38" s="65">
        <v>95</v>
      </c>
      <c r="T38" s="52">
        <v>235</v>
      </c>
      <c r="U38" s="53">
        <v>75</v>
      </c>
      <c r="V38" s="52">
        <v>310</v>
      </c>
      <c r="W38" s="53">
        <v>90</v>
      </c>
      <c r="X38" s="52">
        <v>400</v>
      </c>
      <c r="Y38" s="52">
        <f>VLOOKUP(A:A,'Rangliste ab 9.Rang'!A:R,18,FALSE)</f>
        <v>100</v>
      </c>
      <c r="Z38" s="51">
        <f t="shared" si="4"/>
        <v>500</v>
      </c>
    </row>
    <row r="39" spans="1:26" x14ac:dyDescent="0.2">
      <c r="A39" s="10">
        <v>35</v>
      </c>
      <c r="B39" s="49" t="s">
        <v>222</v>
      </c>
      <c r="C39" s="50" t="s">
        <v>223</v>
      </c>
      <c r="D39" s="41">
        <v>54</v>
      </c>
      <c r="E39" s="42" t="s">
        <v>7</v>
      </c>
      <c r="F39" s="51">
        <v>0</v>
      </c>
      <c r="G39" s="51">
        <v>60</v>
      </c>
      <c r="H39" s="51">
        <v>60</v>
      </c>
      <c r="I39" s="51">
        <v>60</v>
      </c>
      <c r="J39" s="52">
        <f t="shared" si="1"/>
        <v>120</v>
      </c>
      <c r="K39" s="51"/>
      <c r="L39" s="52">
        <f t="shared" si="6"/>
        <v>120</v>
      </c>
      <c r="M39" s="51"/>
      <c r="N39" s="52">
        <f t="shared" si="7"/>
        <v>120</v>
      </c>
      <c r="O39" s="53">
        <v>0</v>
      </c>
      <c r="P39" s="52">
        <f t="shared" si="9"/>
        <v>120</v>
      </c>
      <c r="Q39" s="53">
        <v>0</v>
      </c>
      <c r="R39" s="52">
        <f t="shared" si="8"/>
        <v>120</v>
      </c>
      <c r="S39" s="65">
        <v>0</v>
      </c>
      <c r="T39" s="52">
        <v>120</v>
      </c>
      <c r="U39" s="53">
        <v>60</v>
      </c>
      <c r="V39" s="52">
        <v>180</v>
      </c>
      <c r="W39" s="53">
        <v>45</v>
      </c>
      <c r="X39" s="52">
        <v>225</v>
      </c>
      <c r="Y39" s="52">
        <f>VLOOKUP(A:A,'Rangliste ab 9.Rang'!A:R,18,FALSE)</f>
        <v>45</v>
      </c>
      <c r="Z39" s="51">
        <f t="shared" si="4"/>
        <v>270</v>
      </c>
    </row>
    <row r="40" spans="1:26" x14ac:dyDescent="0.2">
      <c r="A40" s="10">
        <v>38</v>
      </c>
      <c r="B40" s="49" t="s">
        <v>111</v>
      </c>
      <c r="C40" s="50" t="s">
        <v>62</v>
      </c>
      <c r="D40" s="41">
        <v>39</v>
      </c>
      <c r="E40" s="42" t="s">
        <v>45</v>
      </c>
      <c r="F40" s="51">
        <v>1275</v>
      </c>
      <c r="G40" s="51">
        <v>60</v>
      </c>
      <c r="H40" s="51">
        <f t="shared" si="5"/>
        <v>1335</v>
      </c>
      <c r="I40" s="53">
        <v>60</v>
      </c>
      <c r="J40" s="52">
        <f t="shared" si="1"/>
        <v>1395</v>
      </c>
      <c r="K40" s="53">
        <v>55</v>
      </c>
      <c r="L40" s="52">
        <f t="shared" si="6"/>
        <v>1450</v>
      </c>
      <c r="M40" s="53">
        <v>60</v>
      </c>
      <c r="N40" s="52">
        <f t="shared" si="7"/>
        <v>1510</v>
      </c>
      <c r="O40" s="53">
        <v>0</v>
      </c>
      <c r="P40" s="52">
        <f t="shared" si="9"/>
        <v>1510</v>
      </c>
      <c r="Q40" s="53">
        <v>0</v>
      </c>
      <c r="R40" s="52">
        <f t="shared" si="8"/>
        <v>1510</v>
      </c>
      <c r="S40" s="65">
        <v>0</v>
      </c>
      <c r="T40" s="52">
        <v>1510</v>
      </c>
      <c r="U40" s="53">
        <v>0</v>
      </c>
      <c r="V40" s="52">
        <v>1510</v>
      </c>
      <c r="W40" s="53">
        <v>0</v>
      </c>
      <c r="X40" s="52">
        <v>1510</v>
      </c>
      <c r="Y40" s="52" t="e">
        <f>VLOOKUP(A:A,'Rangliste ab 9.Rang'!A:R,18,FALSE)</f>
        <v>#N/A</v>
      </c>
      <c r="Z40" s="51" t="e">
        <f t="shared" si="4"/>
        <v>#N/A</v>
      </c>
    </row>
    <row r="41" spans="1:26" x14ac:dyDescent="0.2">
      <c r="A41" s="10">
        <v>314</v>
      </c>
      <c r="B41" s="59" t="s">
        <v>410</v>
      </c>
      <c r="C41" s="64" t="s">
        <v>392</v>
      </c>
      <c r="D41" s="41">
        <v>71</v>
      </c>
      <c r="E41" s="42" t="s">
        <v>32</v>
      </c>
      <c r="F41" s="51"/>
      <c r="G41" s="51"/>
      <c r="H41" s="51"/>
      <c r="I41" s="53"/>
      <c r="J41" s="52"/>
      <c r="K41" s="53"/>
      <c r="L41" s="52"/>
      <c r="M41" s="53"/>
      <c r="N41" s="52"/>
      <c r="O41" s="53"/>
      <c r="P41" s="52"/>
      <c r="Q41" s="53"/>
      <c r="R41" s="52"/>
      <c r="S41" s="65"/>
      <c r="T41" s="52">
        <v>0</v>
      </c>
      <c r="U41" s="53">
        <v>0</v>
      </c>
      <c r="V41" s="52">
        <v>0</v>
      </c>
      <c r="W41" s="53">
        <v>50</v>
      </c>
      <c r="X41" s="52">
        <v>50</v>
      </c>
      <c r="Y41" s="52" t="e">
        <f>VLOOKUP(A:A,'Rangliste ab 9.Rang'!A:R,18,FALSE)</f>
        <v>#N/A</v>
      </c>
      <c r="Z41" s="51" t="e">
        <f t="shared" si="4"/>
        <v>#N/A</v>
      </c>
    </row>
    <row r="42" spans="1:26" x14ac:dyDescent="0.2">
      <c r="A42" s="10">
        <v>40</v>
      </c>
      <c r="B42" s="49" t="s">
        <v>224</v>
      </c>
      <c r="C42" s="50" t="s">
        <v>48</v>
      </c>
      <c r="D42" s="41">
        <v>75</v>
      </c>
      <c r="E42" s="42" t="s">
        <v>45</v>
      </c>
      <c r="F42" s="51"/>
      <c r="G42" s="51"/>
      <c r="H42" s="51"/>
      <c r="I42" s="53"/>
      <c r="J42" s="52"/>
      <c r="K42" s="53"/>
      <c r="L42" s="52">
        <v>0</v>
      </c>
      <c r="M42" s="53"/>
      <c r="N42" s="52">
        <v>0</v>
      </c>
      <c r="O42" s="53">
        <v>0</v>
      </c>
      <c r="P42" s="52">
        <f t="shared" si="9"/>
        <v>0</v>
      </c>
      <c r="Q42" s="53">
        <v>0</v>
      </c>
      <c r="R42" s="52">
        <f t="shared" si="8"/>
        <v>0</v>
      </c>
      <c r="S42" s="65">
        <v>0</v>
      </c>
      <c r="T42" s="52">
        <v>0</v>
      </c>
      <c r="U42" s="53">
        <v>0</v>
      </c>
      <c r="V42" s="52">
        <v>0</v>
      </c>
      <c r="W42" s="53">
        <v>0</v>
      </c>
      <c r="X42" s="52">
        <v>0</v>
      </c>
      <c r="Y42" s="52" t="e">
        <f>VLOOKUP(A:A,'Rangliste ab 9.Rang'!A:R,18,FALSE)</f>
        <v>#N/A</v>
      </c>
      <c r="Z42" s="51" t="e">
        <f t="shared" si="4"/>
        <v>#N/A</v>
      </c>
    </row>
    <row r="43" spans="1:26" x14ac:dyDescent="0.2">
      <c r="A43" s="10">
        <v>326</v>
      </c>
      <c r="B43" s="49" t="s">
        <v>431</v>
      </c>
      <c r="C43" s="50" t="s">
        <v>239</v>
      </c>
      <c r="D43" s="41">
        <v>98</v>
      </c>
      <c r="E43" s="42" t="s">
        <v>45</v>
      </c>
      <c r="F43" s="51"/>
      <c r="G43" s="51"/>
      <c r="H43" s="51"/>
      <c r="I43" s="53"/>
      <c r="J43" s="52"/>
      <c r="K43" s="53"/>
      <c r="L43" s="52"/>
      <c r="M43" s="53"/>
      <c r="N43" s="52"/>
      <c r="O43" s="53"/>
      <c r="P43" s="52"/>
      <c r="Q43" s="53"/>
      <c r="R43" s="52"/>
      <c r="S43" s="65"/>
      <c r="T43" s="52"/>
      <c r="U43" s="53"/>
      <c r="V43" s="52">
        <v>0</v>
      </c>
      <c r="W43" s="53">
        <v>50</v>
      </c>
      <c r="X43" s="52">
        <v>50</v>
      </c>
      <c r="Y43" s="52">
        <f>VLOOKUP(A:A,'Rangliste ab 9.Rang'!A:R,18,FALSE)</f>
        <v>70</v>
      </c>
      <c r="Z43" s="51">
        <f t="shared" si="4"/>
        <v>120</v>
      </c>
    </row>
    <row r="44" spans="1:26" x14ac:dyDescent="0.2">
      <c r="B44" s="54"/>
      <c r="C44" s="48"/>
      <c r="D44" s="45"/>
      <c r="E44" s="46"/>
      <c r="F44" s="57"/>
      <c r="G44" s="55"/>
      <c r="H44" s="57"/>
      <c r="I44" s="58"/>
      <c r="J44" s="56"/>
      <c r="K44" s="58"/>
      <c r="L44" s="56"/>
      <c r="M44" s="58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6" ht="15.75" x14ac:dyDescent="0.25">
      <c r="B45" s="9" t="s">
        <v>225</v>
      </c>
      <c r="C45" s="35"/>
      <c r="D45" s="36"/>
      <c r="E45" s="37"/>
      <c r="F45" s="57"/>
      <c r="G45" s="55"/>
      <c r="H45" s="57"/>
      <c r="I45" s="58"/>
      <c r="J45" s="56"/>
      <c r="K45" s="58"/>
      <c r="L45" s="56"/>
      <c r="M45" s="58"/>
      <c r="N45" s="56"/>
      <c r="O45" s="56"/>
      <c r="P45" s="56"/>
      <c r="Q45" s="61"/>
      <c r="R45" s="56"/>
      <c r="S45" s="61"/>
      <c r="T45" s="56"/>
      <c r="U45" s="61"/>
      <c r="V45" s="56"/>
      <c r="W45" s="61"/>
      <c r="X45" s="56"/>
      <c r="Y45" s="61"/>
      <c r="Z45" s="61"/>
    </row>
    <row r="46" spans="1:26" x14ac:dyDescent="0.2">
      <c r="A46" s="10">
        <v>42</v>
      </c>
      <c r="B46" s="49" t="s">
        <v>226</v>
      </c>
      <c r="C46" s="50" t="s">
        <v>154</v>
      </c>
      <c r="D46" s="41">
        <v>66</v>
      </c>
      <c r="E46" s="42" t="s">
        <v>147</v>
      </c>
      <c r="F46" s="51">
        <v>0</v>
      </c>
      <c r="G46" s="51">
        <v>35</v>
      </c>
      <c r="H46" s="51">
        <v>35</v>
      </c>
      <c r="I46" s="51">
        <v>45</v>
      </c>
      <c r="J46" s="52">
        <f>SUM(H46:I46)</f>
        <v>80</v>
      </c>
      <c r="K46" s="51">
        <v>50</v>
      </c>
      <c r="L46" s="52">
        <f>SUM(J46:K46)</f>
        <v>130</v>
      </c>
      <c r="M46" s="51">
        <v>50</v>
      </c>
      <c r="N46" s="52">
        <f>SUM(L46:M46)</f>
        <v>180</v>
      </c>
      <c r="O46" s="53">
        <v>35</v>
      </c>
      <c r="P46" s="52">
        <f>SUM(N46:O46)</f>
        <v>215</v>
      </c>
      <c r="Q46" s="53">
        <v>45</v>
      </c>
      <c r="R46" s="52">
        <f t="shared" ref="R46:R48" si="12">SUM(P46:Q46)</f>
        <v>260</v>
      </c>
      <c r="S46" s="53">
        <v>40</v>
      </c>
      <c r="T46" s="52">
        <v>300</v>
      </c>
      <c r="U46" s="53">
        <v>55</v>
      </c>
      <c r="V46" s="52">
        <v>355</v>
      </c>
      <c r="W46" s="53">
        <v>50</v>
      </c>
      <c r="X46" s="52">
        <v>405</v>
      </c>
      <c r="Y46" s="52">
        <f>VLOOKUP(A:A,'Rangliste ab 9.Rang'!A:R,18,FALSE)</f>
        <v>20</v>
      </c>
      <c r="Z46" s="51">
        <f t="shared" si="4"/>
        <v>425</v>
      </c>
    </row>
    <row r="47" spans="1:26" x14ac:dyDescent="0.2">
      <c r="A47" s="10">
        <v>43</v>
      </c>
      <c r="B47" s="49" t="s">
        <v>84</v>
      </c>
      <c r="C47" s="50" t="s">
        <v>85</v>
      </c>
      <c r="D47" s="41">
        <v>53</v>
      </c>
      <c r="E47" s="42" t="s">
        <v>13</v>
      </c>
      <c r="F47" s="51">
        <v>1685</v>
      </c>
      <c r="G47" s="51">
        <v>65</v>
      </c>
      <c r="H47" s="51">
        <f t="shared" si="5"/>
        <v>1750</v>
      </c>
      <c r="I47" s="53">
        <v>45</v>
      </c>
      <c r="J47" s="52">
        <f t="shared" si="1"/>
        <v>1795</v>
      </c>
      <c r="K47" s="53">
        <v>60</v>
      </c>
      <c r="L47" s="52">
        <f>SUM(J47:K47)</f>
        <v>1855</v>
      </c>
      <c r="M47" s="53">
        <v>40</v>
      </c>
      <c r="N47" s="52">
        <f>SUM(L47:M47)</f>
        <v>1895</v>
      </c>
      <c r="O47" s="53">
        <v>20</v>
      </c>
      <c r="P47" s="52">
        <f t="shared" ref="P47:P48" si="13">SUM(N47:O47)</f>
        <v>1915</v>
      </c>
      <c r="Q47" s="53">
        <v>15</v>
      </c>
      <c r="R47" s="52">
        <f t="shared" si="12"/>
        <v>1930</v>
      </c>
      <c r="S47" s="53">
        <v>0</v>
      </c>
      <c r="T47" s="52">
        <v>1930</v>
      </c>
      <c r="U47" s="53">
        <v>0</v>
      </c>
      <c r="V47" s="52">
        <v>1930</v>
      </c>
      <c r="W47" s="53">
        <v>35</v>
      </c>
      <c r="X47" s="52">
        <v>1965</v>
      </c>
      <c r="Y47" s="52">
        <f>VLOOKUP(A:A,'Rangliste ab 9.Rang'!A:R,18,FALSE)</f>
        <v>0</v>
      </c>
      <c r="Z47" s="51">
        <f t="shared" si="4"/>
        <v>1965</v>
      </c>
    </row>
    <row r="48" spans="1:26" x14ac:dyDescent="0.2">
      <c r="A48" s="10">
        <v>45</v>
      </c>
      <c r="B48" s="49" t="s">
        <v>198</v>
      </c>
      <c r="C48" s="50" t="s">
        <v>199</v>
      </c>
      <c r="D48" s="41">
        <v>49</v>
      </c>
      <c r="E48" s="42" t="s">
        <v>45</v>
      </c>
      <c r="F48" s="51">
        <v>1320</v>
      </c>
      <c r="G48" s="51">
        <v>55</v>
      </c>
      <c r="H48" s="51">
        <f t="shared" si="5"/>
        <v>1375</v>
      </c>
      <c r="I48" s="53">
        <v>35</v>
      </c>
      <c r="J48" s="52">
        <f t="shared" si="1"/>
        <v>1410</v>
      </c>
      <c r="K48" s="53">
        <v>45</v>
      </c>
      <c r="L48" s="52">
        <f>SUM(J48:K48)</f>
        <v>1455</v>
      </c>
      <c r="M48" s="53">
        <v>45</v>
      </c>
      <c r="N48" s="52">
        <f>SUM(L48:M48)</f>
        <v>1500</v>
      </c>
      <c r="O48" s="53">
        <v>25</v>
      </c>
      <c r="P48" s="52">
        <f t="shared" si="13"/>
        <v>1525</v>
      </c>
      <c r="Q48" s="53">
        <v>0</v>
      </c>
      <c r="R48" s="52">
        <f t="shared" si="12"/>
        <v>1525</v>
      </c>
      <c r="S48" s="53">
        <v>0</v>
      </c>
      <c r="T48" s="52">
        <v>1525</v>
      </c>
      <c r="U48" s="53">
        <v>0</v>
      </c>
      <c r="V48" s="52">
        <v>1525</v>
      </c>
      <c r="W48" s="53">
        <v>0</v>
      </c>
      <c r="X48" s="52">
        <v>1525</v>
      </c>
      <c r="Y48" s="52" t="e">
        <f>VLOOKUP(A:A,'Rangliste ab 9.Rang'!A:R,18,FALSE)</f>
        <v>#N/A</v>
      </c>
      <c r="Z48" s="51" t="e">
        <f t="shared" si="4"/>
        <v>#N/A</v>
      </c>
    </row>
    <row r="49" spans="1:26" x14ac:dyDescent="0.2">
      <c r="A49" s="10">
        <v>339</v>
      </c>
      <c r="B49" s="59" t="s">
        <v>457</v>
      </c>
      <c r="C49" s="64" t="s">
        <v>458</v>
      </c>
      <c r="D49" s="41">
        <v>90</v>
      </c>
      <c r="E49" s="42" t="s">
        <v>147</v>
      </c>
      <c r="F49" s="51"/>
      <c r="G49" s="51"/>
      <c r="H49" s="51"/>
      <c r="I49" s="53"/>
      <c r="J49" s="52"/>
      <c r="K49" s="53"/>
      <c r="L49" s="52"/>
      <c r="M49" s="53"/>
      <c r="N49" s="52"/>
      <c r="O49" s="53"/>
      <c r="P49" s="52"/>
      <c r="Q49" s="53"/>
      <c r="R49" s="52"/>
      <c r="S49" s="53"/>
      <c r="T49" s="52"/>
      <c r="U49" s="53"/>
      <c r="V49" s="52"/>
      <c r="W49" s="53"/>
      <c r="X49" s="52"/>
      <c r="Y49" s="52">
        <f>VLOOKUP(A:A,'Rangliste ab 9.Rang'!A:R,18,FALSE)</f>
        <v>35</v>
      </c>
      <c r="Z49" s="51">
        <f t="shared" ref="Z49" si="14">SUM(X49:Y49)</f>
        <v>35</v>
      </c>
    </row>
    <row r="50" spans="1:26" x14ac:dyDescent="0.2">
      <c r="A50" s="10">
        <v>338</v>
      </c>
      <c r="B50" s="59" t="s">
        <v>455</v>
      </c>
      <c r="C50" s="64" t="s">
        <v>456</v>
      </c>
      <c r="D50" s="41">
        <v>81</v>
      </c>
      <c r="E50" s="42" t="s">
        <v>45</v>
      </c>
      <c r="F50" s="51"/>
      <c r="G50" s="51"/>
      <c r="H50" s="51"/>
      <c r="I50" s="53"/>
      <c r="J50" s="52"/>
      <c r="K50" s="53"/>
      <c r="L50" s="52"/>
      <c r="M50" s="53"/>
      <c r="N50" s="52"/>
      <c r="O50" s="53"/>
      <c r="P50" s="52"/>
      <c r="Q50" s="53"/>
      <c r="R50" s="52"/>
      <c r="S50" s="53"/>
      <c r="T50" s="52"/>
      <c r="U50" s="53"/>
      <c r="V50" s="52"/>
      <c r="W50" s="53"/>
      <c r="X50" s="52"/>
      <c r="Y50" s="52" t="e">
        <f>VLOOKUP(A:A,'Rangliste ab 9.Rang'!A:R,18,FALSE)</f>
        <v>#N/A</v>
      </c>
      <c r="Z50" s="51" t="e">
        <f t="shared" ref="Z50" si="15">SUM(X50:Y50)</f>
        <v>#N/A</v>
      </c>
    </row>
    <row r="51" spans="1:26" x14ac:dyDescent="0.2">
      <c r="B51" s="54"/>
      <c r="C51" s="48"/>
      <c r="D51" s="45"/>
      <c r="E51" s="46"/>
      <c r="F51" s="57"/>
      <c r="G51" s="57"/>
      <c r="H51" s="57"/>
      <c r="I51" s="57"/>
      <c r="J51" s="56"/>
      <c r="K51" s="57"/>
      <c r="L51" s="56"/>
      <c r="M51" s="57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</row>
    <row r="52" spans="1:26" ht="15.75" x14ac:dyDescent="0.25">
      <c r="B52" s="9" t="s">
        <v>227</v>
      </c>
      <c r="C52" s="35"/>
      <c r="D52" s="36"/>
      <c r="E52" s="37"/>
      <c r="F52" s="57"/>
      <c r="G52" s="57"/>
      <c r="H52" s="57"/>
      <c r="I52" s="57"/>
      <c r="J52" s="56"/>
      <c r="K52" s="57"/>
      <c r="L52" s="56"/>
      <c r="M52" s="57"/>
      <c r="N52" s="56"/>
      <c r="O52" s="56"/>
      <c r="P52" s="56"/>
      <c r="Q52" s="61"/>
      <c r="R52" s="56"/>
      <c r="S52" s="61"/>
      <c r="T52" s="56"/>
      <c r="U52" s="61"/>
      <c r="V52" s="56"/>
      <c r="W52" s="61"/>
      <c r="X52" s="56"/>
      <c r="Y52" s="61"/>
      <c r="Z52" s="61"/>
    </row>
    <row r="53" spans="1:26" x14ac:dyDescent="0.2">
      <c r="A53" s="10">
        <v>46</v>
      </c>
      <c r="B53" s="49" t="s">
        <v>112</v>
      </c>
      <c r="C53" s="50" t="s">
        <v>135</v>
      </c>
      <c r="D53" s="41">
        <v>48</v>
      </c>
      <c r="E53" s="42" t="s">
        <v>45</v>
      </c>
      <c r="F53" s="51">
        <v>1655</v>
      </c>
      <c r="G53" s="51">
        <v>40</v>
      </c>
      <c r="H53" s="51">
        <f t="shared" si="5"/>
        <v>1695</v>
      </c>
      <c r="I53" s="53"/>
      <c r="J53" s="52">
        <f t="shared" si="1"/>
        <v>1695</v>
      </c>
      <c r="K53" s="53">
        <v>45</v>
      </c>
      <c r="L53" s="52">
        <f t="shared" ref="L53:L60" si="16">SUM(J53:K53)</f>
        <v>1740</v>
      </c>
      <c r="M53" s="53">
        <v>65</v>
      </c>
      <c r="N53" s="52">
        <f t="shared" ref="N53:N60" si="17">SUM(L53:M53)</f>
        <v>1805</v>
      </c>
      <c r="O53" s="53">
        <v>55</v>
      </c>
      <c r="P53" s="52">
        <f>SUM(N53:O53)</f>
        <v>1860</v>
      </c>
      <c r="Q53" s="53">
        <v>60</v>
      </c>
      <c r="R53" s="52">
        <f t="shared" ref="R53:R60" si="18">SUM(P53:Q53)</f>
        <v>1920</v>
      </c>
      <c r="S53" s="53">
        <v>0</v>
      </c>
      <c r="T53" s="52">
        <v>1920</v>
      </c>
      <c r="U53" s="53">
        <v>40</v>
      </c>
      <c r="V53" s="52">
        <v>1960</v>
      </c>
      <c r="W53" s="53">
        <v>0</v>
      </c>
      <c r="X53" s="52">
        <v>1960</v>
      </c>
      <c r="Y53" s="52">
        <f>VLOOKUP(A:A,'Rangliste ab 9.Rang'!A:R,18,FALSE)</f>
        <v>65</v>
      </c>
      <c r="Z53" s="51">
        <f t="shared" si="4"/>
        <v>2025</v>
      </c>
    </row>
    <row r="54" spans="1:26" x14ac:dyDescent="0.2">
      <c r="A54" s="10">
        <v>47</v>
      </c>
      <c r="B54" s="49" t="s">
        <v>47</v>
      </c>
      <c r="C54" s="64" t="s">
        <v>135</v>
      </c>
      <c r="D54" s="41">
        <v>72</v>
      </c>
      <c r="E54" s="42" t="s">
        <v>45</v>
      </c>
      <c r="F54" s="51">
        <v>630</v>
      </c>
      <c r="G54" s="51">
        <v>95</v>
      </c>
      <c r="H54" s="51">
        <f t="shared" si="5"/>
        <v>725</v>
      </c>
      <c r="I54" s="53">
        <v>95</v>
      </c>
      <c r="J54" s="52">
        <f t="shared" si="1"/>
        <v>820</v>
      </c>
      <c r="K54" s="53">
        <v>95</v>
      </c>
      <c r="L54" s="52">
        <f t="shared" si="16"/>
        <v>915</v>
      </c>
      <c r="M54" s="53">
        <v>95</v>
      </c>
      <c r="N54" s="52">
        <f t="shared" si="17"/>
        <v>1010</v>
      </c>
      <c r="O54" s="53">
        <v>90</v>
      </c>
      <c r="P54" s="52">
        <f t="shared" ref="P54:P60" si="19">SUM(N54:O54)</f>
        <v>1100</v>
      </c>
      <c r="Q54" s="53">
        <v>90</v>
      </c>
      <c r="R54" s="52">
        <f t="shared" si="18"/>
        <v>1190</v>
      </c>
      <c r="S54" s="53">
        <v>95</v>
      </c>
      <c r="T54" s="52">
        <v>1285</v>
      </c>
      <c r="U54" s="53">
        <v>90</v>
      </c>
      <c r="V54" s="52">
        <v>1375</v>
      </c>
      <c r="W54" s="53">
        <v>95</v>
      </c>
      <c r="X54" s="52">
        <v>1470</v>
      </c>
      <c r="Y54" s="52">
        <f>VLOOKUP(A:A,'Rangliste ab 9.Rang'!A:R,18,FALSE)</f>
        <v>80</v>
      </c>
      <c r="Z54" s="51">
        <f t="shared" si="4"/>
        <v>1550</v>
      </c>
    </row>
    <row r="55" spans="1:26" x14ac:dyDescent="0.2">
      <c r="A55" s="10">
        <v>48</v>
      </c>
      <c r="B55" s="49" t="s">
        <v>173</v>
      </c>
      <c r="C55" s="50" t="s">
        <v>174</v>
      </c>
      <c r="D55" s="41">
        <v>88</v>
      </c>
      <c r="E55" s="42" t="s">
        <v>7</v>
      </c>
      <c r="F55" s="51">
        <v>25</v>
      </c>
      <c r="G55" s="51">
        <v>70</v>
      </c>
      <c r="H55" s="51">
        <f t="shared" si="5"/>
        <v>95</v>
      </c>
      <c r="I55" s="51">
        <v>80</v>
      </c>
      <c r="J55" s="52">
        <f t="shared" si="1"/>
        <v>175</v>
      </c>
      <c r="K55" s="51"/>
      <c r="L55" s="52">
        <f t="shared" si="16"/>
        <v>175</v>
      </c>
      <c r="M55" s="51">
        <v>75</v>
      </c>
      <c r="N55" s="52">
        <f t="shared" si="17"/>
        <v>250</v>
      </c>
      <c r="O55" s="53">
        <v>85</v>
      </c>
      <c r="P55" s="52">
        <f t="shared" si="19"/>
        <v>335</v>
      </c>
      <c r="Q55" s="53">
        <v>0</v>
      </c>
      <c r="R55" s="52">
        <f t="shared" si="18"/>
        <v>335</v>
      </c>
      <c r="S55" s="53">
        <v>0</v>
      </c>
      <c r="T55" s="52">
        <v>335</v>
      </c>
      <c r="U55" s="53">
        <v>0</v>
      </c>
      <c r="V55" s="52">
        <v>335</v>
      </c>
      <c r="W55" s="53">
        <v>0</v>
      </c>
      <c r="X55" s="52">
        <v>335</v>
      </c>
      <c r="Y55" s="52" t="e">
        <f>VLOOKUP(A:A,'Rangliste ab 9.Rang'!A:R,18,FALSE)</f>
        <v>#N/A</v>
      </c>
      <c r="Z55" s="51" t="e">
        <f t="shared" si="4"/>
        <v>#N/A</v>
      </c>
    </row>
    <row r="56" spans="1:26" x14ac:dyDescent="0.2">
      <c r="A56" s="10">
        <v>301</v>
      </c>
      <c r="B56" s="59" t="s">
        <v>386</v>
      </c>
      <c r="C56" s="64" t="s">
        <v>174</v>
      </c>
      <c r="D56" s="41">
        <v>57</v>
      </c>
      <c r="E56" s="42" t="s">
        <v>7</v>
      </c>
      <c r="F56" s="51"/>
      <c r="G56" s="51"/>
      <c r="H56" s="51"/>
      <c r="I56" s="51"/>
      <c r="J56" s="52"/>
      <c r="K56" s="51"/>
      <c r="L56" s="52"/>
      <c r="M56" s="51"/>
      <c r="N56" s="52"/>
      <c r="O56" s="53"/>
      <c r="P56" s="52"/>
      <c r="Q56" s="53">
        <v>45</v>
      </c>
      <c r="R56" s="52">
        <f t="shared" si="18"/>
        <v>45</v>
      </c>
      <c r="S56" s="53">
        <v>0</v>
      </c>
      <c r="T56" s="52">
        <v>45</v>
      </c>
      <c r="U56" s="53">
        <v>0</v>
      </c>
      <c r="V56" s="52">
        <v>45</v>
      </c>
      <c r="W56" s="53">
        <v>0</v>
      </c>
      <c r="X56" s="52">
        <v>45</v>
      </c>
      <c r="Y56" s="52" t="e">
        <f>VLOOKUP(A:A,'Rangliste ab 9.Rang'!A:R,18,FALSE)</f>
        <v>#N/A</v>
      </c>
      <c r="Z56" s="51" t="e">
        <f t="shared" si="4"/>
        <v>#N/A</v>
      </c>
    </row>
    <row r="57" spans="1:26" x14ac:dyDescent="0.2">
      <c r="A57" s="10">
        <v>293</v>
      </c>
      <c r="B57" s="49" t="s">
        <v>369</v>
      </c>
      <c r="C57" s="50" t="s">
        <v>174</v>
      </c>
      <c r="D57" s="41">
        <v>91</v>
      </c>
      <c r="E57" s="42" t="s">
        <v>7</v>
      </c>
      <c r="F57" s="51"/>
      <c r="G57" s="51"/>
      <c r="H57" s="51"/>
      <c r="I57" s="51"/>
      <c r="J57" s="52"/>
      <c r="K57" s="51"/>
      <c r="L57" s="52"/>
      <c r="M57" s="51"/>
      <c r="N57" s="52">
        <v>0</v>
      </c>
      <c r="O57" s="53">
        <v>50</v>
      </c>
      <c r="P57" s="52">
        <f t="shared" ref="P57" si="20">SUM(N57:O57)</f>
        <v>50</v>
      </c>
      <c r="Q57" s="53">
        <v>60</v>
      </c>
      <c r="R57" s="52">
        <f t="shared" si="18"/>
        <v>110</v>
      </c>
      <c r="S57" s="53">
        <v>0</v>
      </c>
      <c r="T57" s="52">
        <v>110</v>
      </c>
      <c r="U57" s="53">
        <v>0</v>
      </c>
      <c r="V57" s="52">
        <v>110</v>
      </c>
      <c r="W57" s="53">
        <v>0</v>
      </c>
      <c r="X57" s="52">
        <v>110</v>
      </c>
      <c r="Y57" s="52" t="e">
        <f>VLOOKUP(A:A,'Rangliste ab 9.Rang'!A:R,18,FALSE)</f>
        <v>#N/A</v>
      </c>
      <c r="Z57" s="51" t="e">
        <f t="shared" si="4"/>
        <v>#N/A</v>
      </c>
    </row>
    <row r="58" spans="1:26" x14ac:dyDescent="0.2">
      <c r="A58" s="10">
        <v>50</v>
      </c>
      <c r="B58" s="49" t="s">
        <v>228</v>
      </c>
      <c r="C58" s="50" t="s">
        <v>229</v>
      </c>
      <c r="D58" s="41">
        <v>65</v>
      </c>
      <c r="E58" s="42"/>
      <c r="F58" s="51">
        <v>570</v>
      </c>
      <c r="G58" s="51">
        <v>45</v>
      </c>
      <c r="H58" s="51">
        <f t="shared" si="5"/>
        <v>615</v>
      </c>
      <c r="I58" s="53"/>
      <c r="J58" s="52">
        <f t="shared" si="1"/>
        <v>615</v>
      </c>
      <c r="K58" s="53"/>
      <c r="L58" s="52">
        <f t="shared" si="16"/>
        <v>615</v>
      </c>
      <c r="M58" s="53"/>
      <c r="N58" s="52">
        <f t="shared" si="17"/>
        <v>615</v>
      </c>
      <c r="O58" s="53">
        <v>0</v>
      </c>
      <c r="P58" s="52">
        <f t="shared" si="19"/>
        <v>615</v>
      </c>
      <c r="Q58" s="53">
        <v>0</v>
      </c>
      <c r="R58" s="52">
        <f t="shared" si="18"/>
        <v>615</v>
      </c>
      <c r="S58" s="53">
        <v>0</v>
      </c>
      <c r="T58" s="52">
        <v>615</v>
      </c>
      <c r="U58" s="53">
        <v>0</v>
      </c>
      <c r="V58" s="52">
        <v>615</v>
      </c>
      <c r="W58" s="53">
        <v>0</v>
      </c>
      <c r="X58" s="52">
        <v>615</v>
      </c>
      <c r="Y58" s="52" t="e">
        <f>VLOOKUP(A:A,'Rangliste ab 9.Rang'!A:R,18,FALSE)</f>
        <v>#N/A</v>
      </c>
      <c r="Z58" s="51" t="e">
        <f t="shared" si="4"/>
        <v>#N/A</v>
      </c>
    </row>
    <row r="59" spans="1:26" x14ac:dyDescent="0.2">
      <c r="A59" s="10">
        <v>51</v>
      </c>
      <c r="B59" s="49" t="s">
        <v>155</v>
      </c>
      <c r="C59" s="50" t="s">
        <v>156</v>
      </c>
      <c r="D59" s="41">
        <v>36</v>
      </c>
      <c r="E59" s="42" t="s">
        <v>13</v>
      </c>
      <c r="F59" s="51">
        <v>1370</v>
      </c>
      <c r="G59" s="51">
        <v>30</v>
      </c>
      <c r="H59" s="51">
        <f t="shared" si="5"/>
        <v>1400</v>
      </c>
      <c r="I59" s="53">
        <v>15</v>
      </c>
      <c r="J59" s="52">
        <f t="shared" si="1"/>
        <v>1415</v>
      </c>
      <c r="K59" s="53">
        <v>20</v>
      </c>
      <c r="L59" s="52">
        <f t="shared" si="16"/>
        <v>1435</v>
      </c>
      <c r="M59" s="53">
        <v>20</v>
      </c>
      <c r="N59" s="52">
        <f t="shared" si="17"/>
        <v>1455</v>
      </c>
      <c r="O59" s="53">
        <v>0</v>
      </c>
      <c r="P59" s="52">
        <f t="shared" si="19"/>
        <v>1455</v>
      </c>
      <c r="Q59" s="53">
        <v>0</v>
      </c>
      <c r="R59" s="52">
        <f t="shared" si="18"/>
        <v>1455</v>
      </c>
      <c r="S59" s="53">
        <v>0</v>
      </c>
      <c r="T59" s="52">
        <v>1455</v>
      </c>
      <c r="U59" s="53">
        <v>0</v>
      </c>
      <c r="V59" s="52">
        <v>1455</v>
      </c>
      <c r="W59" s="53">
        <v>0</v>
      </c>
      <c r="X59" s="52">
        <v>1455</v>
      </c>
      <c r="Y59" s="52" t="e">
        <f>VLOOKUP(A:A,'Rangliste ab 9.Rang'!A:R,18,FALSE)</f>
        <v>#N/A</v>
      </c>
      <c r="Z59" s="51" t="e">
        <f t="shared" si="4"/>
        <v>#N/A</v>
      </c>
    </row>
    <row r="60" spans="1:26" x14ac:dyDescent="0.2">
      <c r="A60" s="10">
        <v>52</v>
      </c>
      <c r="B60" s="49" t="s">
        <v>113</v>
      </c>
      <c r="C60" s="50" t="s">
        <v>230</v>
      </c>
      <c r="D60" s="41">
        <v>40</v>
      </c>
      <c r="E60" s="42" t="s">
        <v>45</v>
      </c>
      <c r="F60" s="51">
        <v>2550</v>
      </c>
      <c r="G60" s="51">
        <v>75</v>
      </c>
      <c r="H60" s="51">
        <f t="shared" si="5"/>
        <v>2625</v>
      </c>
      <c r="I60" s="53">
        <v>60</v>
      </c>
      <c r="J60" s="52">
        <f t="shared" si="1"/>
        <v>2685</v>
      </c>
      <c r="K60" s="53">
        <v>75</v>
      </c>
      <c r="L60" s="52">
        <f t="shared" si="16"/>
        <v>2760</v>
      </c>
      <c r="M60" s="53">
        <v>90</v>
      </c>
      <c r="N60" s="52">
        <f t="shared" si="17"/>
        <v>2850</v>
      </c>
      <c r="O60" s="53">
        <v>65</v>
      </c>
      <c r="P60" s="52">
        <f t="shared" si="19"/>
        <v>2915</v>
      </c>
      <c r="Q60" s="53">
        <v>70</v>
      </c>
      <c r="R60" s="52">
        <f t="shared" si="18"/>
        <v>2985</v>
      </c>
      <c r="S60" s="53">
        <v>70</v>
      </c>
      <c r="T60" s="52">
        <v>3055</v>
      </c>
      <c r="U60" s="53">
        <v>0</v>
      </c>
      <c r="V60" s="52">
        <v>3055</v>
      </c>
      <c r="W60" s="53">
        <v>0</v>
      </c>
      <c r="X60" s="52">
        <v>3055</v>
      </c>
      <c r="Y60" s="52" t="e">
        <f>VLOOKUP(A:A,'Rangliste ab 9.Rang'!A:R,18,FALSE)</f>
        <v>#N/A</v>
      </c>
      <c r="Z60" s="51" t="e">
        <f t="shared" si="4"/>
        <v>#N/A</v>
      </c>
    </row>
    <row r="61" spans="1:26" x14ac:dyDescent="0.2">
      <c r="B61" s="54"/>
      <c r="C61" s="48"/>
      <c r="D61" s="45"/>
      <c r="E61" s="46"/>
      <c r="F61" s="57"/>
      <c r="G61" s="55"/>
      <c r="H61" s="57"/>
      <c r="I61" s="58"/>
      <c r="J61" s="56"/>
      <c r="K61" s="58"/>
      <c r="L61" s="56"/>
      <c r="M61" s="58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x14ac:dyDescent="0.25">
      <c r="B62" s="9" t="s">
        <v>231</v>
      </c>
      <c r="C62" s="35"/>
      <c r="D62" s="36"/>
      <c r="E62" s="37"/>
      <c r="F62" s="57"/>
      <c r="G62" s="55"/>
      <c r="H62" s="57"/>
      <c r="I62" s="58"/>
      <c r="J62" s="56"/>
      <c r="K62" s="58"/>
      <c r="L62" s="56"/>
      <c r="M62" s="58"/>
      <c r="N62" s="56"/>
      <c r="O62" s="56"/>
      <c r="P62" s="56"/>
      <c r="Q62" s="61"/>
      <c r="R62" s="56"/>
      <c r="S62" s="61"/>
      <c r="T62" s="56"/>
      <c r="U62" s="61"/>
      <c r="V62" s="56"/>
      <c r="W62" s="61"/>
      <c r="X62" s="56"/>
      <c r="Y62" s="61"/>
      <c r="Z62" s="61"/>
    </row>
    <row r="63" spans="1:26" x14ac:dyDescent="0.2">
      <c r="A63" s="10">
        <v>54</v>
      </c>
      <c r="B63" s="59" t="s">
        <v>142</v>
      </c>
      <c r="C63" s="64" t="s">
        <v>54</v>
      </c>
      <c r="D63" s="41">
        <v>89</v>
      </c>
      <c r="E63" s="42" t="s">
        <v>7</v>
      </c>
      <c r="F63" s="51">
        <v>60</v>
      </c>
      <c r="G63" s="60">
        <v>70</v>
      </c>
      <c r="H63" s="51">
        <f t="shared" si="5"/>
        <v>130</v>
      </c>
      <c r="I63" s="51">
        <v>90</v>
      </c>
      <c r="J63" s="52">
        <f t="shared" si="1"/>
        <v>220</v>
      </c>
      <c r="K63" s="51">
        <v>95</v>
      </c>
      <c r="L63" s="52">
        <f>SUM(J63:K63)</f>
        <v>315</v>
      </c>
      <c r="M63" s="51">
        <v>95</v>
      </c>
      <c r="N63" s="52">
        <f>SUM(L63:M63)</f>
        <v>410</v>
      </c>
      <c r="O63" s="53">
        <v>100</v>
      </c>
      <c r="P63" s="52">
        <f>SUM(N63:O63)</f>
        <v>510</v>
      </c>
      <c r="Q63" s="53">
        <v>100</v>
      </c>
      <c r="R63" s="52">
        <f t="shared" ref="R63:R69" si="21">SUM(P63:Q63)</f>
        <v>610</v>
      </c>
      <c r="S63" s="53">
        <v>85</v>
      </c>
      <c r="T63" s="52">
        <v>695</v>
      </c>
      <c r="U63" s="53">
        <v>75</v>
      </c>
      <c r="V63" s="52">
        <v>770</v>
      </c>
      <c r="W63" s="53">
        <v>95</v>
      </c>
      <c r="X63" s="52">
        <v>865</v>
      </c>
      <c r="Y63" s="52">
        <f>VLOOKUP(A:A,'Rangliste ab 9.Rang'!A:R,18,FALSE)</f>
        <v>100</v>
      </c>
      <c r="Z63" s="51">
        <f t="shared" si="4"/>
        <v>965</v>
      </c>
    </row>
    <row r="64" spans="1:26" x14ac:dyDescent="0.2">
      <c r="A64" s="10">
        <v>55</v>
      </c>
      <c r="B64" s="59" t="s">
        <v>187</v>
      </c>
      <c r="C64" s="50" t="s">
        <v>11</v>
      </c>
      <c r="D64" s="41">
        <v>93</v>
      </c>
      <c r="E64" s="42" t="s">
        <v>7</v>
      </c>
      <c r="F64" s="51"/>
      <c r="G64" s="60"/>
      <c r="H64" s="51"/>
      <c r="I64" s="51"/>
      <c r="J64" s="52"/>
      <c r="K64" s="51"/>
      <c r="L64" s="52">
        <v>0</v>
      </c>
      <c r="M64" s="51">
        <v>25</v>
      </c>
      <c r="N64" s="52">
        <f>SUM(L64:M64)</f>
        <v>25</v>
      </c>
      <c r="O64" s="53">
        <v>20</v>
      </c>
      <c r="P64" s="52">
        <f t="shared" ref="P64:P69" si="22">SUM(N64:O64)</f>
        <v>45</v>
      </c>
      <c r="Q64" s="53">
        <v>40</v>
      </c>
      <c r="R64" s="52">
        <f t="shared" si="21"/>
        <v>85</v>
      </c>
      <c r="S64" s="53">
        <v>25</v>
      </c>
      <c r="T64" s="52">
        <v>110</v>
      </c>
      <c r="U64" s="53">
        <v>35</v>
      </c>
      <c r="V64" s="52">
        <v>145</v>
      </c>
      <c r="W64" s="53">
        <v>0</v>
      </c>
      <c r="X64" s="52">
        <v>145</v>
      </c>
      <c r="Y64" s="52" t="e">
        <f>VLOOKUP(A:A,'Rangliste ab 9.Rang'!A:R,18,FALSE)</f>
        <v>#N/A</v>
      </c>
      <c r="Z64" s="51" t="e">
        <f t="shared" si="4"/>
        <v>#N/A</v>
      </c>
    </row>
    <row r="65" spans="1:26" x14ac:dyDescent="0.2">
      <c r="A65" s="10">
        <v>56</v>
      </c>
      <c r="B65" s="59" t="s">
        <v>12</v>
      </c>
      <c r="C65" s="50" t="s">
        <v>11</v>
      </c>
      <c r="D65" s="41">
        <v>91</v>
      </c>
      <c r="E65" s="42" t="s">
        <v>7</v>
      </c>
      <c r="F65" s="51">
        <v>0</v>
      </c>
      <c r="G65" s="60">
        <v>0</v>
      </c>
      <c r="H65" s="51">
        <v>0</v>
      </c>
      <c r="I65" s="51">
        <v>55</v>
      </c>
      <c r="J65" s="52">
        <f t="shared" si="1"/>
        <v>55</v>
      </c>
      <c r="K65" s="51">
        <v>70</v>
      </c>
      <c r="L65" s="52">
        <f>SUM(J65:K65)</f>
        <v>125</v>
      </c>
      <c r="M65" s="51">
        <v>75</v>
      </c>
      <c r="N65" s="52">
        <f>SUM(L65:M65)</f>
        <v>200</v>
      </c>
      <c r="O65" s="53">
        <v>85</v>
      </c>
      <c r="P65" s="52">
        <f t="shared" si="22"/>
        <v>285</v>
      </c>
      <c r="Q65" s="53">
        <v>80</v>
      </c>
      <c r="R65" s="52">
        <f t="shared" si="21"/>
        <v>365</v>
      </c>
      <c r="S65" s="53">
        <v>100</v>
      </c>
      <c r="T65" s="52">
        <v>465</v>
      </c>
      <c r="U65" s="53">
        <v>90</v>
      </c>
      <c r="V65" s="52">
        <v>555</v>
      </c>
      <c r="W65" s="53">
        <v>85</v>
      </c>
      <c r="X65" s="52">
        <v>640</v>
      </c>
      <c r="Y65" s="52">
        <f>VLOOKUP(A:A,'Rangliste ab 9.Rang'!A:R,18,FALSE)</f>
        <v>100</v>
      </c>
      <c r="Z65" s="51">
        <f t="shared" si="4"/>
        <v>740</v>
      </c>
    </row>
    <row r="66" spans="1:26" x14ac:dyDescent="0.2">
      <c r="A66" s="10">
        <v>57</v>
      </c>
      <c r="B66" s="49" t="s">
        <v>31</v>
      </c>
      <c r="C66" s="50" t="s">
        <v>33</v>
      </c>
      <c r="D66" s="41">
        <v>58</v>
      </c>
      <c r="E66" s="42" t="s">
        <v>32</v>
      </c>
      <c r="F66" s="51">
        <v>2390</v>
      </c>
      <c r="G66" s="60">
        <v>80</v>
      </c>
      <c r="H66" s="51">
        <f t="shared" si="5"/>
        <v>2470</v>
      </c>
      <c r="I66" s="53">
        <v>75</v>
      </c>
      <c r="J66" s="52">
        <f t="shared" si="1"/>
        <v>2545</v>
      </c>
      <c r="K66" s="53">
        <v>75</v>
      </c>
      <c r="L66" s="52">
        <f>SUM(J66:K66)</f>
        <v>2620</v>
      </c>
      <c r="M66" s="53">
        <v>60</v>
      </c>
      <c r="N66" s="52">
        <f>SUM(L66:M66)</f>
        <v>2680</v>
      </c>
      <c r="O66" s="53">
        <v>0</v>
      </c>
      <c r="P66" s="52">
        <f t="shared" si="22"/>
        <v>2680</v>
      </c>
      <c r="Q66" s="53">
        <v>0</v>
      </c>
      <c r="R66" s="52">
        <f t="shared" si="21"/>
        <v>2680</v>
      </c>
      <c r="S66" s="53">
        <v>0</v>
      </c>
      <c r="T66" s="52">
        <v>2680</v>
      </c>
      <c r="U66" s="53">
        <v>0</v>
      </c>
      <c r="V66" s="52">
        <v>2680</v>
      </c>
      <c r="W66" s="53">
        <v>0</v>
      </c>
      <c r="X66" s="52">
        <v>2680</v>
      </c>
      <c r="Y66" s="52" t="e">
        <f>VLOOKUP(A:A,'Rangliste ab 9.Rang'!A:R,18,FALSE)</f>
        <v>#N/A</v>
      </c>
      <c r="Z66" s="51" t="e">
        <f t="shared" si="4"/>
        <v>#N/A</v>
      </c>
    </row>
    <row r="67" spans="1:26" x14ac:dyDescent="0.2">
      <c r="A67" s="10">
        <v>327</v>
      </c>
      <c r="B67" s="49" t="s">
        <v>432</v>
      </c>
      <c r="C67" s="64" t="s">
        <v>433</v>
      </c>
      <c r="D67" s="41">
        <v>96</v>
      </c>
      <c r="E67" s="42" t="s">
        <v>7</v>
      </c>
      <c r="F67" s="51"/>
      <c r="G67" s="60"/>
      <c r="H67" s="51"/>
      <c r="I67" s="53"/>
      <c r="J67" s="52"/>
      <c r="K67" s="53"/>
      <c r="L67" s="52"/>
      <c r="M67" s="53"/>
      <c r="N67" s="52"/>
      <c r="O67" s="53"/>
      <c r="P67" s="52"/>
      <c r="Q67" s="53"/>
      <c r="R67" s="52"/>
      <c r="S67" s="53"/>
      <c r="T67" s="52"/>
      <c r="U67" s="53"/>
      <c r="V67" s="52">
        <v>0</v>
      </c>
      <c r="W67" s="53">
        <v>0</v>
      </c>
      <c r="X67" s="52">
        <v>0</v>
      </c>
      <c r="Y67" s="52">
        <f>VLOOKUP(A:A,'Rangliste ab 9.Rang'!A:R,18,FALSE)</f>
        <v>85</v>
      </c>
      <c r="Z67" s="51">
        <f t="shared" si="4"/>
        <v>85</v>
      </c>
    </row>
    <row r="68" spans="1:26" x14ac:dyDescent="0.2">
      <c r="A68" s="10">
        <v>58</v>
      </c>
      <c r="B68" s="49" t="s">
        <v>232</v>
      </c>
      <c r="C68" s="50" t="s">
        <v>179</v>
      </c>
      <c r="D68" s="41">
        <v>77</v>
      </c>
      <c r="E68" s="42" t="s">
        <v>45</v>
      </c>
      <c r="F68" s="51"/>
      <c r="G68" s="60"/>
      <c r="H68" s="51"/>
      <c r="I68" s="53"/>
      <c r="J68" s="52"/>
      <c r="K68" s="53"/>
      <c r="L68" s="52">
        <v>0</v>
      </c>
      <c r="M68" s="53"/>
      <c r="N68" s="52">
        <v>0</v>
      </c>
      <c r="O68" s="53">
        <v>0</v>
      </c>
      <c r="P68" s="52">
        <f t="shared" si="22"/>
        <v>0</v>
      </c>
      <c r="Q68" s="53">
        <v>0</v>
      </c>
      <c r="R68" s="52">
        <f t="shared" si="21"/>
        <v>0</v>
      </c>
      <c r="S68" s="53">
        <v>0</v>
      </c>
      <c r="T68" s="52">
        <v>0</v>
      </c>
      <c r="U68" s="53">
        <v>0</v>
      </c>
      <c r="V68" s="52">
        <v>0</v>
      </c>
      <c r="W68" s="53">
        <v>0</v>
      </c>
      <c r="X68" s="52">
        <v>0</v>
      </c>
      <c r="Y68" s="52" t="e">
        <f>VLOOKUP(A:A,'Rangliste ab 9.Rang'!A:R,18,FALSE)</f>
        <v>#N/A</v>
      </c>
      <c r="Z68" s="51" t="e">
        <f t="shared" si="4"/>
        <v>#N/A</v>
      </c>
    </row>
    <row r="69" spans="1:26" x14ac:dyDescent="0.2">
      <c r="A69" s="10">
        <v>59</v>
      </c>
      <c r="B69" s="49" t="s">
        <v>159</v>
      </c>
      <c r="C69" s="50" t="s">
        <v>160</v>
      </c>
      <c r="D69" s="41">
        <v>66</v>
      </c>
      <c r="E69" s="42" t="s">
        <v>13</v>
      </c>
      <c r="F69" s="51">
        <v>1260</v>
      </c>
      <c r="G69" s="60">
        <v>55</v>
      </c>
      <c r="H69" s="51">
        <f t="shared" si="5"/>
        <v>1315</v>
      </c>
      <c r="I69" s="53">
        <v>70</v>
      </c>
      <c r="J69" s="52">
        <f t="shared" si="1"/>
        <v>1385</v>
      </c>
      <c r="K69" s="53">
        <v>65</v>
      </c>
      <c r="L69" s="52">
        <f>SUM(J69:K69)</f>
        <v>1450</v>
      </c>
      <c r="M69" s="53">
        <v>60</v>
      </c>
      <c r="N69" s="52">
        <f>SUM(L69:M69)</f>
        <v>1510</v>
      </c>
      <c r="O69" s="53">
        <v>0</v>
      </c>
      <c r="P69" s="52">
        <f t="shared" si="22"/>
        <v>1510</v>
      </c>
      <c r="Q69" s="53">
        <v>0</v>
      </c>
      <c r="R69" s="52">
        <f t="shared" si="21"/>
        <v>1510</v>
      </c>
      <c r="S69" s="53">
        <v>0</v>
      </c>
      <c r="T69" s="52">
        <v>1510</v>
      </c>
      <c r="U69" s="53">
        <v>0</v>
      </c>
      <c r="V69" s="52">
        <v>1510</v>
      </c>
      <c r="W69" s="53">
        <v>0</v>
      </c>
      <c r="X69" s="52">
        <v>1510</v>
      </c>
      <c r="Y69" s="52" t="e">
        <f>VLOOKUP(A:A,'Rangliste ab 9.Rang'!A:R,18,FALSE)</f>
        <v>#N/A</v>
      </c>
      <c r="Z69" s="51" t="e">
        <f t="shared" si="4"/>
        <v>#N/A</v>
      </c>
    </row>
    <row r="70" spans="1:26" x14ac:dyDescent="0.2">
      <c r="B70" s="54"/>
      <c r="C70" s="48"/>
      <c r="D70" s="45"/>
      <c r="E70" s="46"/>
      <c r="F70" s="55"/>
      <c r="G70" s="57"/>
      <c r="H70" s="57"/>
      <c r="I70" s="58"/>
      <c r="J70" s="56"/>
      <c r="K70" s="58"/>
      <c r="L70" s="56"/>
      <c r="M70" s="5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x14ac:dyDescent="0.25">
      <c r="B71" s="9" t="s">
        <v>233</v>
      </c>
      <c r="C71" s="35"/>
      <c r="D71" s="36"/>
      <c r="E71" s="37"/>
      <c r="F71" s="55"/>
      <c r="G71" s="57"/>
      <c r="H71" s="57"/>
      <c r="I71" s="62"/>
      <c r="J71" s="61"/>
      <c r="K71" s="62"/>
      <c r="L71" s="61"/>
      <c r="M71" s="62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x14ac:dyDescent="0.2">
      <c r="A72" s="10">
        <v>62</v>
      </c>
      <c r="B72" s="49" t="s">
        <v>197</v>
      </c>
      <c r="C72" s="50" t="s">
        <v>148</v>
      </c>
      <c r="D72" s="41">
        <v>34</v>
      </c>
      <c r="E72" s="42" t="s">
        <v>147</v>
      </c>
      <c r="F72" s="51">
        <v>2645</v>
      </c>
      <c r="G72" s="51">
        <v>85</v>
      </c>
      <c r="H72" s="51">
        <f t="shared" si="5"/>
        <v>2730</v>
      </c>
      <c r="I72" s="53">
        <v>65</v>
      </c>
      <c r="J72" s="52">
        <f t="shared" ref="J72:J127" si="23">SUM(H72:I72)</f>
        <v>2795</v>
      </c>
      <c r="K72" s="53"/>
      <c r="L72" s="52">
        <f t="shared" ref="L72:L78" si="24">SUM(J72:K72)</f>
        <v>2795</v>
      </c>
      <c r="M72" s="53">
        <v>60</v>
      </c>
      <c r="N72" s="52">
        <f t="shared" ref="N72:N78" si="25">SUM(L72:M72)</f>
        <v>2855</v>
      </c>
      <c r="O72" s="53">
        <v>0</v>
      </c>
      <c r="P72" s="52">
        <f>SUM(N72:O72)</f>
        <v>2855</v>
      </c>
      <c r="Q72" s="53">
        <v>0</v>
      </c>
      <c r="R72" s="52">
        <f t="shared" ref="R72:R78" si="26">SUM(P72:Q72)</f>
        <v>2855</v>
      </c>
      <c r="S72" s="53">
        <v>0</v>
      </c>
      <c r="T72" s="52">
        <v>2855</v>
      </c>
      <c r="U72" s="53">
        <v>0</v>
      </c>
      <c r="V72" s="52">
        <v>2855</v>
      </c>
      <c r="W72" s="53">
        <v>0</v>
      </c>
      <c r="X72" s="52">
        <v>2855</v>
      </c>
      <c r="Y72" s="52" t="e">
        <f>VLOOKUP(A:A,'Rangliste ab 9.Rang'!A:R,18,FALSE)</f>
        <v>#N/A</v>
      </c>
      <c r="Z72" s="51" t="e">
        <f t="shared" si="4"/>
        <v>#N/A</v>
      </c>
    </row>
    <row r="73" spans="1:26" x14ac:dyDescent="0.2">
      <c r="A73" s="10">
        <v>63</v>
      </c>
      <c r="B73" s="49" t="s">
        <v>234</v>
      </c>
      <c r="C73" s="50" t="s">
        <v>235</v>
      </c>
      <c r="D73" s="41">
        <v>85</v>
      </c>
      <c r="E73" s="42"/>
      <c r="F73" s="51">
        <v>70</v>
      </c>
      <c r="G73" s="51">
        <v>75</v>
      </c>
      <c r="H73" s="51">
        <f t="shared" si="5"/>
        <v>145</v>
      </c>
      <c r="I73" s="53"/>
      <c r="J73" s="52">
        <f t="shared" si="23"/>
        <v>145</v>
      </c>
      <c r="K73" s="53">
        <v>75</v>
      </c>
      <c r="L73" s="52">
        <f t="shared" si="24"/>
        <v>220</v>
      </c>
      <c r="M73" s="53"/>
      <c r="N73" s="52">
        <f t="shared" si="25"/>
        <v>220</v>
      </c>
      <c r="O73" s="53">
        <v>0</v>
      </c>
      <c r="P73" s="52">
        <f t="shared" ref="P73:P78" si="27">SUM(N73:O73)</f>
        <v>220</v>
      </c>
      <c r="Q73" s="53">
        <v>0</v>
      </c>
      <c r="R73" s="52">
        <f t="shared" si="26"/>
        <v>220</v>
      </c>
      <c r="S73" s="53">
        <v>0</v>
      </c>
      <c r="T73" s="52">
        <v>220</v>
      </c>
      <c r="U73" s="53">
        <v>0</v>
      </c>
      <c r="V73" s="52">
        <v>220</v>
      </c>
      <c r="W73" s="53">
        <v>0</v>
      </c>
      <c r="X73" s="52">
        <v>220</v>
      </c>
      <c r="Y73" s="52" t="e">
        <f>VLOOKUP(A:A,'Rangliste ab 9.Rang'!A:R,18,FALSE)</f>
        <v>#N/A</v>
      </c>
      <c r="Z73" s="51" t="e">
        <f t="shared" si="4"/>
        <v>#N/A</v>
      </c>
    </row>
    <row r="74" spans="1:26" x14ac:dyDescent="0.2">
      <c r="A74" s="10">
        <v>64</v>
      </c>
      <c r="B74" s="49" t="s">
        <v>95</v>
      </c>
      <c r="C74" s="50" t="s">
        <v>96</v>
      </c>
      <c r="D74" s="41">
        <v>47</v>
      </c>
      <c r="E74" s="42" t="s">
        <v>13</v>
      </c>
      <c r="F74" s="51">
        <v>1160</v>
      </c>
      <c r="G74" s="51">
        <v>35</v>
      </c>
      <c r="H74" s="51">
        <f t="shared" ref="H74:H135" si="28">SUM(F74:G74)</f>
        <v>1195</v>
      </c>
      <c r="I74" s="53">
        <v>60</v>
      </c>
      <c r="J74" s="52">
        <f t="shared" si="23"/>
        <v>1255</v>
      </c>
      <c r="K74" s="53">
        <v>75</v>
      </c>
      <c r="L74" s="52">
        <f t="shared" si="24"/>
        <v>1330</v>
      </c>
      <c r="M74" s="53">
        <v>55</v>
      </c>
      <c r="N74" s="52">
        <f t="shared" si="25"/>
        <v>1385</v>
      </c>
      <c r="O74" s="53">
        <v>45</v>
      </c>
      <c r="P74" s="52">
        <f t="shared" si="27"/>
        <v>1430</v>
      </c>
      <c r="Q74" s="53">
        <v>35</v>
      </c>
      <c r="R74" s="52">
        <f t="shared" si="26"/>
        <v>1465</v>
      </c>
      <c r="S74" s="53">
        <v>30</v>
      </c>
      <c r="T74" s="52">
        <v>1495</v>
      </c>
      <c r="U74" s="53">
        <v>15</v>
      </c>
      <c r="V74" s="52">
        <v>1510</v>
      </c>
      <c r="W74" s="53">
        <v>0</v>
      </c>
      <c r="X74" s="52">
        <v>1510</v>
      </c>
      <c r="Y74" s="52" t="e">
        <f>VLOOKUP(A:A,'Rangliste ab 9.Rang'!A:R,18,FALSE)</f>
        <v>#N/A</v>
      </c>
      <c r="Z74" s="51" t="e">
        <f t="shared" ref="Z74:Z140" si="29">SUM(X74:Y74)</f>
        <v>#N/A</v>
      </c>
    </row>
    <row r="75" spans="1:26" x14ac:dyDescent="0.2">
      <c r="A75" s="10">
        <v>318</v>
      </c>
      <c r="B75" s="59" t="s">
        <v>415</v>
      </c>
      <c r="C75" s="64" t="s">
        <v>414</v>
      </c>
      <c r="D75" s="41">
        <v>94</v>
      </c>
      <c r="E75" s="42" t="s">
        <v>13</v>
      </c>
      <c r="F75" s="51"/>
      <c r="G75" s="51"/>
      <c r="H75" s="51"/>
      <c r="I75" s="53"/>
      <c r="J75" s="52"/>
      <c r="K75" s="53"/>
      <c r="L75" s="52"/>
      <c r="M75" s="53"/>
      <c r="N75" s="52"/>
      <c r="O75" s="53"/>
      <c r="P75" s="52"/>
      <c r="Q75" s="53"/>
      <c r="R75" s="52"/>
      <c r="S75" s="53"/>
      <c r="T75" s="52">
        <v>0</v>
      </c>
      <c r="U75" s="53">
        <v>75</v>
      </c>
      <c r="V75" s="52">
        <v>75</v>
      </c>
      <c r="W75" s="53">
        <v>70</v>
      </c>
      <c r="X75" s="52">
        <v>145</v>
      </c>
      <c r="Y75" s="52">
        <f>VLOOKUP(A:A,'Rangliste ab 9.Rang'!A:R,18,FALSE)</f>
        <v>0</v>
      </c>
      <c r="Z75" s="51">
        <f t="shared" si="29"/>
        <v>145</v>
      </c>
    </row>
    <row r="76" spans="1:26" x14ac:dyDescent="0.2">
      <c r="A76" s="10">
        <v>66</v>
      </c>
      <c r="B76" s="49" t="s">
        <v>236</v>
      </c>
      <c r="C76" s="50" t="s">
        <v>237</v>
      </c>
      <c r="D76" s="41">
        <v>77</v>
      </c>
      <c r="E76" s="42"/>
      <c r="F76" s="51">
        <v>210</v>
      </c>
      <c r="G76" s="51">
        <v>75</v>
      </c>
      <c r="H76" s="51">
        <f t="shared" si="28"/>
        <v>285</v>
      </c>
      <c r="I76" s="53"/>
      <c r="J76" s="52">
        <f t="shared" si="23"/>
        <v>285</v>
      </c>
      <c r="K76" s="53"/>
      <c r="L76" s="52">
        <f t="shared" si="24"/>
        <v>285</v>
      </c>
      <c r="M76" s="53"/>
      <c r="N76" s="52">
        <f t="shared" si="25"/>
        <v>285</v>
      </c>
      <c r="O76" s="53">
        <v>0</v>
      </c>
      <c r="P76" s="52">
        <f t="shared" si="27"/>
        <v>285</v>
      </c>
      <c r="Q76" s="53">
        <v>0</v>
      </c>
      <c r="R76" s="52">
        <f t="shared" si="26"/>
        <v>285</v>
      </c>
      <c r="S76" s="53">
        <v>0</v>
      </c>
      <c r="T76" s="52">
        <v>285</v>
      </c>
      <c r="U76" s="53">
        <v>0</v>
      </c>
      <c r="V76" s="52">
        <v>285</v>
      </c>
      <c r="W76" s="53">
        <v>0</v>
      </c>
      <c r="X76" s="52">
        <v>285</v>
      </c>
      <c r="Y76" s="52" t="e">
        <f>VLOOKUP(A:A,'Rangliste ab 9.Rang'!A:R,18,FALSE)</f>
        <v>#N/A</v>
      </c>
      <c r="Z76" s="51" t="e">
        <f t="shared" si="29"/>
        <v>#N/A</v>
      </c>
    </row>
    <row r="77" spans="1:26" x14ac:dyDescent="0.2">
      <c r="A77" s="10">
        <v>304</v>
      </c>
      <c r="B77" s="59" t="s">
        <v>389</v>
      </c>
      <c r="C77" s="64" t="s">
        <v>362</v>
      </c>
      <c r="D77" s="41">
        <v>92</v>
      </c>
      <c r="E77" s="42" t="s">
        <v>13</v>
      </c>
      <c r="F77" s="51"/>
      <c r="G77" s="51"/>
      <c r="H77" s="51"/>
      <c r="I77" s="53"/>
      <c r="J77" s="52"/>
      <c r="K77" s="53"/>
      <c r="L77" s="52"/>
      <c r="M77" s="53"/>
      <c r="N77" s="52"/>
      <c r="O77" s="53"/>
      <c r="P77" s="52"/>
      <c r="Q77" s="53">
        <v>95</v>
      </c>
      <c r="R77" s="52">
        <f t="shared" si="26"/>
        <v>95</v>
      </c>
      <c r="S77" s="53">
        <v>0</v>
      </c>
      <c r="T77" s="52">
        <v>95</v>
      </c>
      <c r="U77" s="53">
        <v>100</v>
      </c>
      <c r="V77" s="52">
        <v>195</v>
      </c>
      <c r="W77" s="53">
        <v>100</v>
      </c>
      <c r="X77" s="52">
        <v>295</v>
      </c>
      <c r="Y77" s="52">
        <f>VLOOKUP(A:A,'Rangliste ab 9.Rang'!A:R,18,FALSE)</f>
        <v>100</v>
      </c>
      <c r="Z77" s="51">
        <f t="shared" si="29"/>
        <v>395</v>
      </c>
    </row>
    <row r="78" spans="1:26" x14ac:dyDescent="0.2">
      <c r="A78" s="10">
        <v>67</v>
      </c>
      <c r="B78" s="49" t="s">
        <v>373</v>
      </c>
      <c r="C78" s="64" t="s">
        <v>235</v>
      </c>
      <c r="D78" s="41">
        <v>61</v>
      </c>
      <c r="E78" s="42" t="s">
        <v>32</v>
      </c>
      <c r="F78" s="51">
        <v>930</v>
      </c>
      <c r="G78" s="51">
        <v>50</v>
      </c>
      <c r="H78" s="51">
        <f t="shared" si="28"/>
        <v>980</v>
      </c>
      <c r="I78" s="53">
        <v>55</v>
      </c>
      <c r="J78" s="52">
        <f t="shared" si="23"/>
        <v>1035</v>
      </c>
      <c r="K78" s="53"/>
      <c r="L78" s="52">
        <f t="shared" si="24"/>
        <v>1035</v>
      </c>
      <c r="M78" s="53">
        <v>45</v>
      </c>
      <c r="N78" s="52">
        <f t="shared" si="25"/>
        <v>1080</v>
      </c>
      <c r="O78" s="53">
        <v>55</v>
      </c>
      <c r="P78" s="52">
        <f t="shared" si="27"/>
        <v>1135</v>
      </c>
      <c r="Q78" s="53">
        <v>50</v>
      </c>
      <c r="R78" s="52">
        <f t="shared" si="26"/>
        <v>1185</v>
      </c>
      <c r="S78" s="53">
        <v>15</v>
      </c>
      <c r="T78" s="52">
        <v>1200</v>
      </c>
      <c r="U78" s="53">
        <v>0</v>
      </c>
      <c r="V78" s="52">
        <v>1200</v>
      </c>
      <c r="W78" s="53">
        <v>0</v>
      </c>
      <c r="X78" s="52">
        <v>1200</v>
      </c>
      <c r="Y78" s="52" t="e">
        <f>VLOOKUP(A:A,'Rangliste ab 9.Rang'!A:R,18,FALSE)</f>
        <v>#N/A</v>
      </c>
      <c r="Z78" s="51" t="e">
        <f t="shared" si="29"/>
        <v>#N/A</v>
      </c>
    </row>
    <row r="79" spans="1:26" x14ac:dyDescent="0.2">
      <c r="A79" s="10">
        <v>341</v>
      </c>
      <c r="B79" s="59" t="s">
        <v>461</v>
      </c>
      <c r="C79" s="64" t="s">
        <v>235</v>
      </c>
      <c r="D79" s="41">
        <v>96</v>
      </c>
      <c r="E79" s="42" t="s">
        <v>7</v>
      </c>
      <c r="F79" s="51"/>
      <c r="G79" s="51"/>
      <c r="H79" s="51"/>
      <c r="I79" s="53"/>
      <c r="J79" s="52"/>
      <c r="K79" s="53"/>
      <c r="L79" s="52"/>
      <c r="M79" s="53"/>
      <c r="N79" s="52"/>
      <c r="O79" s="53"/>
      <c r="P79" s="52"/>
      <c r="Q79" s="53"/>
      <c r="R79" s="52"/>
      <c r="S79" s="53"/>
      <c r="T79" s="52"/>
      <c r="U79" s="53"/>
      <c r="V79" s="52"/>
      <c r="W79" s="53"/>
      <c r="X79" s="52"/>
      <c r="Y79" s="52">
        <f>VLOOKUP(A:A,'Rangliste ab 9.Rang'!A:R,18,FALSE)</f>
        <v>65</v>
      </c>
      <c r="Z79" s="51">
        <f t="shared" ref="Z79" si="30">SUM(X79:Y79)</f>
        <v>65</v>
      </c>
    </row>
    <row r="80" spans="1:26" x14ac:dyDescent="0.2">
      <c r="B80" s="54"/>
      <c r="C80" s="48"/>
      <c r="D80" s="45"/>
      <c r="E80" s="46"/>
      <c r="F80" s="57"/>
      <c r="G80" s="55"/>
      <c r="H80" s="57"/>
      <c r="I80" s="58"/>
      <c r="J80" s="56"/>
      <c r="K80" s="58"/>
      <c r="L80" s="56"/>
      <c r="M80" s="58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x14ac:dyDescent="0.25">
      <c r="B81" s="9" t="s">
        <v>238</v>
      </c>
      <c r="C81" s="35"/>
      <c r="D81" s="36"/>
      <c r="E81" s="37"/>
      <c r="F81" s="57"/>
      <c r="G81" s="55"/>
      <c r="H81" s="57"/>
      <c r="I81" s="58"/>
      <c r="J81" s="56"/>
      <c r="K81" s="58"/>
      <c r="L81" s="56"/>
      <c r="M81" s="58"/>
      <c r="N81" s="56"/>
      <c r="O81" s="56"/>
      <c r="P81" s="56"/>
      <c r="Q81" s="61"/>
      <c r="R81" s="56"/>
      <c r="S81" s="61"/>
      <c r="T81" s="56"/>
      <c r="U81" s="61"/>
      <c r="V81" s="56"/>
      <c r="W81" s="61"/>
      <c r="X81" s="56"/>
      <c r="Y81" s="61"/>
      <c r="Z81" s="61"/>
    </row>
    <row r="82" spans="1:26" x14ac:dyDescent="0.2">
      <c r="A82" s="10">
        <v>68</v>
      </c>
      <c r="B82" s="59" t="s">
        <v>115</v>
      </c>
      <c r="C82" s="50" t="s">
        <v>46</v>
      </c>
      <c r="D82" s="41">
        <v>37</v>
      </c>
      <c r="E82" s="42" t="s">
        <v>45</v>
      </c>
      <c r="F82" s="51">
        <v>1145</v>
      </c>
      <c r="G82" s="51">
        <v>85</v>
      </c>
      <c r="H82" s="51">
        <f t="shared" si="28"/>
        <v>1230</v>
      </c>
      <c r="I82" s="53">
        <v>70</v>
      </c>
      <c r="J82" s="52">
        <f t="shared" si="23"/>
        <v>1300</v>
      </c>
      <c r="K82" s="53">
        <v>85</v>
      </c>
      <c r="L82" s="52">
        <f t="shared" ref="L82:L94" si="31">SUM(J82:K82)</f>
        <v>1385</v>
      </c>
      <c r="M82" s="53">
        <v>75</v>
      </c>
      <c r="N82" s="52">
        <f t="shared" ref="N82:N94" si="32">SUM(L82:M82)</f>
        <v>1460</v>
      </c>
      <c r="O82" s="53">
        <v>85</v>
      </c>
      <c r="P82" s="52">
        <f>SUM(N82:O82)</f>
        <v>1545</v>
      </c>
      <c r="Q82" s="53">
        <v>0</v>
      </c>
      <c r="R82" s="52">
        <f t="shared" ref="R82:R94" si="33">SUM(P82:Q82)</f>
        <v>1545</v>
      </c>
      <c r="S82" s="53">
        <v>0</v>
      </c>
      <c r="T82" s="52">
        <v>1545</v>
      </c>
      <c r="U82" s="53">
        <v>0</v>
      </c>
      <c r="V82" s="52">
        <v>1545</v>
      </c>
      <c r="W82" s="53">
        <v>0</v>
      </c>
      <c r="X82" s="52">
        <v>1545</v>
      </c>
      <c r="Y82" s="52" t="e">
        <f>VLOOKUP(A:A,'Rangliste ab 9.Rang'!A:R,18,FALSE)</f>
        <v>#N/A</v>
      </c>
      <c r="Z82" s="51" t="e">
        <f t="shared" si="29"/>
        <v>#N/A</v>
      </c>
    </row>
    <row r="83" spans="1:26" x14ac:dyDescent="0.2">
      <c r="A83" s="10">
        <v>69</v>
      </c>
      <c r="B83" s="49" t="s">
        <v>116</v>
      </c>
      <c r="C83" s="50" t="s">
        <v>108</v>
      </c>
      <c r="D83" s="41">
        <v>50</v>
      </c>
      <c r="E83" s="42" t="s">
        <v>45</v>
      </c>
      <c r="F83" s="51">
        <v>1245</v>
      </c>
      <c r="G83" s="51">
        <v>40</v>
      </c>
      <c r="H83" s="51">
        <f t="shared" si="28"/>
        <v>1285</v>
      </c>
      <c r="I83" s="53">
        <v>40</v>
      </c>
      <c r="J83" s="52">
        <f t="shared" si="23"/>
        <v>1325</v>
      </c>
      <c r="K83" s="53">
        <v>50</v>
      </c>
      <c r="L83" s="52">
        <f t="shared" si="31"/>
        <v>1375</v>
      </c>
      <c r="M83" s="53">
        <v>55</v>
      </c>
      <c r="N83" s="52">
        <f t="shared" si="32"/>
        <v>1430</v>
      </c>
      <c r="O83" s="53">
        <v>35</v>
      </c>
      <c r="P83" s="52">
        <f t="shared" ref="P83:P94" si="34">SUM(N83:O83)</f>
        <v>1465</v>
      </c>
      <c r="Q83" s="53">
        <v>45</v>
      </c>
      <c r="R83" s="52">
        <f t="shared" si="33"/>
        <v>1510</v>
      </c>
      <c r="S83" s="53">
        <v>0</v>
      </c>
      <c r="T83" s="52">
        <v>1510</v>
      </c>
      <c r="U83" s="53">
        <v>0</v>
      </c>
      <c r="V83" s="52">
        <v>1510</v>
      </c>
      <c r="W83" s="53">
        <v>0</v>
      </c>
      <c r="X83" s="52">
        <v>1510</v>
      </c>
      <c r="Y83" s="52" t="e">
        <f>VLOOKUP(A:A,'Rangliste ab 9.Rang'!A:R,18,FALSE)</f>
        <v>#N/A</v>
      </c>
      <c r="Z83" s="51" t="e">
        <f t="shared" si="29"/>
        <v>#N/A</v>
      </c>
    </row>
    <row r="84" spans="1:26" x14ac:dyDescent="0.2">
      <c r="A84" s="10">
        <v>335</v>
      </c>
      <c r="B84" s="59" t="s">
        <v>451</v>
      </c>
      <c r="C84" s="64" t="s">
        <v>29</v>
      </c>
      <c r="D84" s="41">
        <v>98</v>
      </c>
      <c r="E84" s="42" t="s">
        <v>13</v>
      </c>
      <c r="F84" s="51"/>
      <c r="G84" s="51"/>
      <c r="H84" s="51"/>
      <c r="I84" s="53"/>
      <c r="J84" s="52"/>
      <c r="K84" s="53"/>
      <c r="L84" s="52"/>
      <c r="M84" s="53"/>
      <c r="N84" s="52"/>
      <c r="O84" s="53"/>
      <c r="P84" s="52"/>
      <c r="Q84" s="53"/>
      <c r="R84" s="52"/>
      <c r="S84" s="53"/>
      <c r="T84" s="52"/>
      <c r="U84" s="53"/>
      <c r="V84" s="52"/>
      <c r="W84" s="53"/>
      <c r="X84" s="52"/>
      <c r="Y84" s="52" t="e">
        <f>VLOOKUP(A:A,'Rangliste ab 9.Rang'!A:R,18,FALSE)</f>
        <v>#N/A</v>
      </c>
      <c r="Z84" s="51" t="e">
        <f t="shared" ref="Z84" si="35">SUM(X84:Y84)</f>
        <v>#N/A</v>
      </c>
    </row>
    <row r="85" spans="1:26" x14ac:dyDescent="0.2">
      <c r="A85" s="10">
        <v>72</v>
      </c>
      <c r="B85" s="49" t="s">
        <v>117</v>
      </c>
      <c r="C85" s="50" t="s">
        <v>26</v>
      </c>
      <c r="D85" s="41">
        <v>46</v>
      </c>
      <c r="E85" s="42" t="s">
        <v>45</v>
      </c>
      <c r="F85" s="51">
        <v>1610</v>
      </c>
      <c r="G85" s="51">
        <v>65</v>
      </c>
      <c r="H85" s="51">
        <f t="shared" si="28"/>
        <v>1675</v>
      </c>
      <c r="I85" s="53">
        <v>55</v>
      </c>
      <c r="J85" s="52">
        <f t="shared" si="23"/>
        <v>1730</v>
      </c>
      <c r="K85" s="53">
        <v>55</v>
      </c>
      <c r="L85" s="52">
        <f t="shared" si="31"/>
        <v>1785</v>
      </c>
      <c r="M85" s="53">
        <v>70</v>
      </c>
      <c r="N85" s="52">
        <f t="shared" si="32"/>
        <v>1855</v>
      </c>
      <c r="O85" s="53">
        <v>75</v>
      </c>
      <c r="P85" s="52">
        <f t="shared" si="34"/>
        <v>1930</v>
      </c>
      <c r="Q85" s="53">
        <v>85</v>
      </c>
      <c r="R85" s="52">
        <f t="shared" si="33"/>
        <v>2015</v>
      </c>
      <c r="S85" s="53">
        <v>65</v>
      </c>
      <c r="T85" s="52">
        <v>2080</v>
      </c>
      <c r="U85" s="53">
        <v>0</v>
      </c>
      <c r="V85" s="52">
        <v>2080</v>
      </c>
      <c r="W85" s="53">
        <v>0</v>
      </c>
      <c r="X85" s="52">
        <v>2080</v>
      </c>
      <c r="Y85" s="52" t="e">
        <f>VLOOKUP(A:A,'Rangliste ab 9.Rang'!A:R,18,FALSE)</f>
        <v>#N/A</v>
      </c>
      <c r="Z85" s="51" t="e">
        <f t="shared" si="29"/>
        <v>#N/A</v>
      </c>
    </row>
    <row r="86" spans="1:26" x14ac:dyDescent="0.2">
      <c r="A86" s="10">
        <v>325</v>
      </c>
      <c r="B86" s="49" t="s">
        <v>430</v>
      </c>
      <c r="C86" s="50" t="s">
        <v>54</v>
      </c>
      <c r="D86" s="41">
        <v>69</v>
      </c>
      <c r="E86" s="42" t="s">
        <v>45</v>
      </c>
      <c r="F86" s="51"/>
      <c r="G86" s="51"/>
      <c r="H86" s="51"/>
      <c r="I86" s="53"/>
      <c r="J86" s="52"/>
      <c r="K86" s="53"/>
      <c r="L86" s="52"/>
      <c r="M86" s="53"/>
      <c r="N86" s="52"/>
      <c r="O86" s="53"/>
      <c r="P86" s="52"/>
      <c r="Q86" s="53"/>
      <c r="R86" s="52"/>
      <c r="S86" s="53"/>
      <c r="T86" s="52"/>
      <c r="U86" s="53"/>
      <c r="V86" s="52">
        <v>0</v>
      </c>
      <c r="W86" s="53">
        <v>70</v>
      </c>
      <c r="X86" s="52">
        <v>70</v>
      </c>
      <c r="Y86" s="52">
        <f>VLOOKUP(A:A,'Rangliste ab 9.Rang'!A:R,18,FALSE)</f>
        <v>75</v>
      </c>
      <c r="Z86" s="51">
        <f t="shared" si="29"/>
        <v>145</v>
      </c>
    </row>
    <row r="87" spans="1:26" x14ac:dyDescent="0.2">
      <c r="A87" s="10">
        <v>283</v>
      </c>
      <c r="B87" s="49" t="s">
        <v>354</v>
      </c>
      <c r="C87" s="50" t="s">
        <v>355</v>
      </c>
      <c r="D87" s="41">
        <v>94</v>
      </c>
      <c r="E87" s="42" t="s">
        <v>13</v>
      </c>
      <c r="F87" s="51"/>
      <c r="G87" s="51"/>
      <c r="H87" s="51"/>
      <c r="I87" s="53"/>
      <c r="J87" s="52"/>
      <c r="K87" s="53"/>
      <c r="L87" s="52"/>
      <c r="M87" s="53"/>
      <c r="N87" s="52">
        <v>0</v>
      </c>
      <c r="O87" s="53">
        <v>40</v>
      </c>
      <c r="P87" s="52">
        <f t="shared" ref="P87" si="36">SUM(N87:O87)</f>
        <v>40</v>
      </c>
      <c r="Q87" s="53">
        <v>60</v>
      </c>
      <c r="R87" s="52">
        <f t="shared" si="33"/>
        <v>100</v>
      </c>
      <c r="S87" s="53">
        <v>70</v>
      </c>
      <c r="T87" s="52">
        <v>170</v>
      </c>
      <c r="U87" s="53">
        <v>95</v>
      </c>
      <c r="V87" s="52">
        <v>265</v>
      </c>
      <c r="W87" s="53">
        <v>0</v>
      </c>
      <c r="X87" s="52">
        <v>265</v>
      </c>
      <c r="Y87" s="52" t="e">
        <f>VLOOKUP(A:A,'Rangliste ab 9.Rang'!A:R,18,FALSE)</f>
        <v>#N/A</v>
      </c>
      <c r="Z87" s="51" t="e">
        <f t="shared" si="29"/>
        <v>#N/A</v>
      </c>
    </row>
    <row r="88" spans="1:26" x14ac:dyDescent="0.2">
      <c r="A88" s="10">
        <v>75</v>
      </c>
      <c r="B88" s="49" t="s">
        <v>240</v>
      </c>
      <c r="C88" s="50" t="s">
        <v>151</v>
      </c>
      <c r="D88" s="41">
        <v>54</v>
      </c>
      <c r="E88" s="42"/>
      <c r="F88" s="51">
        <v>235</v>
      </c>
      <c r="G88" s="51">
        <v>35</v>
      </c>
      <c r="H88" s="51">
        <f t="shared" si="28"/>
        <v>270</v>
      </c>
      <c r="I88" s="53">
        <v>40</v>
      </c>
      <c r="J88" s="52">
        <f t="shared" si="23"/>
        <v>310</v>
      </c>
      <c r="K88" s="53">
        <v>50</v>
      </c>
      <c r="L88" s="52">
        <f t="shared" si="31"/>
        <v>360</v>
      </c>
      <c r="M88" s="53"/>
      <c r="N88" s="52">
        <f t="shared" si="32"/>
        <v>360</v>
      </c>
      <c r="O88" s="53">
        <v>0</v>
      </c>
      <c r="P88" s="52">
        <f t="shared" si="34"/>
        <v>360</v>
      </c>
      <c r="Q88" s="53">
        <v>0</v>
      </c>
      <c r="R88" s="52">
        <f t="shared" si="33"/>
        <v>360</v>
      </c>
      <c r="S88" s="53">
        <v>0</v>
      </c>
      <c r="T88" s="52">
        <v>360</v>
      </c>
      <c r="U88" s="53">
        <v>0</v>
      </c>
      <c r="V88" s="52">
        <v>360</v>
      </c>
      <c r="W88" s="53">
        <v>0</v>
      </c>
      <c r="X88" s="52">
        <v>360</v>
      </c>
      <c r="Y88" s="52" t="e">
        <f>VLOOKUP(A:A,'Rangliste ab 9.Rang'!A:R,18,FALSE)</f>
        <v>#N/A</v>
      </c>
      <c r="Z88" s="51" t="e">
        <f t="shared" si="29"/>
        <v>#N/A</v>
      </c>
    </row>
    <row r="89" spans="1:26" x14ac:dyDescent="0.2">
      <c r="A89" s="10">
        <v>76</v>
      </c>
      <c r="B89" s="49" t="s">
        <v>97</v>
      </c>
      <c r="C89" s="50" t="s">
        <v>98</v>
      </c>
      <c r="D89" s="41">
        <v>86</v>
      </c>
      <c r="E89" s="42" t="s">
        <v>13</v>
      </c>
      <c r="F89" s="51"/>
      <c r="G89" s="51"/>
      <c r="H89" s="51">
        <v>0</v>
      </c>
      <c r="I89" s="53">
        <v>75</v>
      </c>
      <c r="J89" s="52">
        <v>75</v>
      </c>
      <c r="K89" s="53">
        <v>85</v>
      </c>
      <c r="L89" s="52">
        <f t="shared" si="31"/>
        <v>160</v>
      </c>
      <c r="M89" s="53">
        <v>80</v>
      </c>
      <c r="N89" s="52">
        <f t="shared" si="32"/>
        <v>240</v>
      </c>
      <c r="O89" s="53">
        <v>85</v>
      </c>
      <c r="P89" s="52">
        <f t="shared" si="34"/>
        <v>325</v>
      </c>
      <c r="Q89" s="53">
        <v>0</v>
      </c>
      <c r="R89" s="52">
        <f t="shared" si="33"/>
        <v>325</v>
      </c>
      <c r="S89" s="53">
        <v>0</v>
      </c>
      <c r="T89" s="52">
        <v>325</v>
      </c>
      <c r="U89" s="53">
        <v>0</v>
      </c>
      <c r="V89" s="52">
        <v>325</v>
      </c>
      <c r="W89" s="53">
        <v>90</v>
      </c>
      <c r="X89" s="52">
        <v>415</v>
      </c>
      <c r="Y89" s="52">
        <f>VLOOKUP(A:A,'Rangliste ab 9.Rang'!A:R,18,FALSE)</f>
        <v>95</v>
      </c>
      <c r="Z89" s="51">
        <f t="shared" si="29"/>
        <v>510</v>
      </c>
    </row>
    <row r="90" spans="1:26" x14ac:dyDescent="0.2">
      <c r="A90" s="10">
        <v>77</v>
      </c>
      <c r="B90" s="49" t="s">
        <v>241</v>
      </c>
      <c r="C90" s="50" t="s">
        <v>15</v>
      </c>
      <c r="D90" s="41">
        <v>72</v>
      </c>
      <c r="E90" s="42" t="s">
        <v>13</v>
      </c>
      <c r="F90" s="51">
        <v>990</v>
      </c>
      <c r="G90" s="51">
        <v>95</v>
      </c>
      <c r="H90" s="51">
        <f t="shared" si="28"/>
        <v>1085</v>
      </c>
      <c r="I90" s="53">
        <v>100</v>
      </c>
      <c r="J90" s="52">
        <f t="shared" si="23"/>
        <v>1185</v>
      </c>
      <c r="K90" s="53">
        <v>85</v>
      </c>
      <c r="L90" s="52">
        <f t="shared" si="31"/>
        <v>1270</v>
      </c>
      <c r="M90" s="53">
        <v>90</v>
      </c>
      <c r="N90" s="52">
        <f t="shared" si="32"/>
        <v>1360</v>
      </c>
      <c r="O90" s="53">
        <v>0</v>
      </c>
      <c r="P90" s="52">
        <f t="shared" si="34"/>
        <v>1360</v>
      </c>
      <c r="Q90" s="53">
        <v>0</v>
      </c>
      <c r="R90" s="52">
        <f t="shared" si="33"/>
        <v>1360</v>
      </c>
      <c r="S90" s="53">
        <v>0</v>
      </c>
      <c r="T90" s="52">
        <v>1360</v>
      </c>
      <c r="U90" s="53">
        <v>0</v>
      </c>
      <c r="V90" s="52">
        <v>1360</v>
      </c>
      <c r="W90" s="53">
        <v>0</v>
      </c>
      <c r="X90" s="52">
        <v>1360</v>
      </c>
      <c r="Y90" s="52" t="e">
        <f>VLOOKUP(A:A,'Rangliste ab 9.Rang'!A:R,18,FALSE)</f>
        <v>#N/A</v>
      </c>
      <c r="Z90" s="51" t="e">
        <f t="shared" si="29"/>
        <v>#N/A</v>
      </c>
    </row>
    <row r="91" spans="1:26" x14ac:dyDescent="0.2">
      <c r="A91" s="10">
        <v>85</v>
      </c>
      <c r="B91" s="49" t="s">
        <v>243</v>
      </c>
      <c r="C91" s="50" t="s">
        <v>427</v>
      </c>
      <c r="D91" s="41">
        <v>66</v>
      </c>
      <c r="E91" s="42" t="s">
        <v>32</v>
      </c>
      <c r="F91" s="51">
        <v>465</v>
      </c>
      <c r="G91" s="51">
        <v>70</v>
      </c>
      <c r="H91" s="51">
        <f t="shared" si="28"/>
        <v>535</v>
      </c>
      <c r="I91" s="53">
        <v>50</v>
      </c>
      <c r="J91" s="52">
        <f t="shared" si="23"/>
        <v>585</v>
      </c>
      <c r="K91" s="53"/>
      <c r="L91" s="52">
        <f t="shared" si="31"/>
        <v>585</v>
      </c>
      <c r="M91" s="53"/>
      <c r="N91" s="52">
        <f t="shared" si="32"/>
        <v>585</v>
      </c>
      <c r="O91" s="53">
        <v>0</v>
      </c>
      <c r="P91" s="52">
        <f t="shared" si="34"/>
        <v>585</v>
      </c>
      <c r="Q91" s="53">
        <v>0</v>
      </c>
      <c r="R91" s="52">
        <f t="shared" si="33"/>
        <v>585</v>
      </c>
      <c r="S91" s="53">
        <v>0</v>
      </c>
      <c r="T91" s="52">
        <v>585</v>
      </c>
      <c r="U91" s="53">
        <v>55</v>
      </c>
      <c r="V91" s="52">
        <v>640</v>
      </c>
      <c r="W91" s="53">
        <v>70</v>
      </c>
      <c r="X91" s="52">
        <v>710</v>
      </c>
      <c r="Y91" s="52" t="e">
        <f>VLOOKUP(A:A,'Rangliste ab 9.Rang'!A:R,18,FALSE)</f>
        <v>#N/A</v>
      </c>
      <c r="Z91" s="51" t="e">
        <f t="shared" si="29"/>
        <v>#N/A</v>
      </c>
    </row>
    <row r="92" spans="1:26" x14ac:dyDescent="0.2">
      <c r="A92" s="10">
        <v>86</v>
      </c>
      <c r="B92" s="49" t="s">
        <v>86</v>
      </c>
      <c r="C92" s="50" t="s">
        <v>22</v>
      </c>
      <c r="D92" s="41">
        <v>92</v>
      </c>
      <c r="E92" s="42" t="s">
        <v>13</v>
      </c>
      <c r="F92" s="51"/>
      <c r="G92" s="51"/>
      <c r="H92" s="51"/>
      <c r="I92" s="53"/>
      <c r="J92" s="52"/>
      <c r="K92" s="53">
        <v>55</v>
      </c>
      <c r="L92" s="52">
        <f t="shared" si="31"/>
        <v>55</v>
      </c>
      <c r="M92" s="53">
        <v>95</v>
      </c>
      <c r="N92" s="52">
        <f t="shared" si="32"/>
        <v>150</v>
      </c>
      <c r="O92" s="53">
        <v>85</v>
      </c>
      <c r="P92" s="52">
        <f t="shared" si="34"/>
        <v>235</v>
      </c>
      <c r="Q92" s="53">
        <v>85</v>
      </c>
      <c r="R92" s="52">
        <f t="shared" si="33"/>
        <v>320</v>
      </c>
      <c r="S92" s="53">
        <v>80</v>
      </c>
      <c r="T92" s="52">
        <v>400</v>
      </c>
      <c r="U92" s="53">
        <v>85</v>
      </c>
      <c r="V92" s="52">
        <v>485</v>
      </c>
      <c r="W92" s="53">
        <v>95</v>
      </c>
      <c r="X92" s="52">
        <v>580</v>
      </c>
      <c r="Y92" s="52">
        <f>VLOOKUP(A:A,'Rangliste ab 9.Rang'!A:R,18,FALSE)</f>
        <v>90</v>
      </c>
      <c r="Z92" s="51">
        <f t="shared" si="29"/>
        <v>670</v>
      </c>
    </row>
    <row r="93" spans="1:26" x14ac:dyDescent="0.2">
      <c r="A93" s="10">
        <v>284</v>
      </c>
      <c r="B93" s="49" t="s">
        <v>356</v>
      </c>
      <c r="C93" s="50" t="s">
        <v>22</v>
      </c>
      <c r="D93" s="41">
        <v>94</v>
      </c>
      <c r="E93" s="42" t="s">
        <v>13</v>
      </c>
      <c r="F93" s="51"/>
      <c r="G93" s="51"/>
      <c r="H93" s="51"/>
      <c r="I93" s="53"/>
      <c r="J93" s="52"/>
      <c r="K93" s="53"/>
      <c r="L93" s="52"/>
      <c r="M93" s="53"/>
      <c r="N93" s="52">
        <v>0</v>
      </c>
      <c r="O93" s="53">
        <v>85</v>
      </c>
      <c r="P93" s="52">
        <f t="shared" ref="P93" si="37">SUM(N93:O93)</f>
        <v>85</v>
      </c>
      <c r="Q93" s="53">
        <v>80</v>
      </c>
      <c r="R93" s="52">
        <f t="shared" si="33"/>
        <v>165</v>
      </c>
      <c r="S93" s="53">
        <v>95</v>
      </c>
      <c r="T93" s="52">
        <v>260</v>
      </c>
      <c r="U93" s="53">
        <v>90</v>
      </c>
      <c r="V93" s="52">
        <v>350</v>
      </c>
      <c r="W93" s="53">
        <v>0</v>
      </c>
      <c r="X93" s="52">
        <v>350</v>
      </c>
      <c r="Y93" s="52" t="e">
        <f>VLOOKUP(A:A,'Rangliste ab 9.Rang'!A:R,18,FALSE)</f>
        <v>#N/A</v>
      </c>
      <c r="Z93" s="51" t="e">
        <f t="shared" si="29"/>
        <v>#N/A</v>
      </c>
    </row>
    <row r="94" spans="1:26" x14ac:dyDescent="0.2">
      <c r="A94" s="10">
        <v>87</v>
      </c>
      <c r="B94" s="49" t="s">
        <v>21</v>
      </c>
      <c r="C94" s="50" t="s">
        <v>22</v>
      </c>
      <c r="D94" s="41">
        <v>61</v>
      </c>
      <c r="E94" s="42" t="s">
        <v>13</v>
      </c>
      <c r="F94" s="51">
        <v>1975</v>
      </c>
      <c r="G94" s="51">
        <v>85</v>
      </c>
      <c r="H94" s="51">
        <f t="shared" si="28"/>
        <v>2060</v>
      </c>
      <c r="I94" s="53">
        <v>85</v>
      </c>
      <c r="J94" s="52">
        <f t="shared" si="23"/>
        <v>2145</v>
      </c>
      <c r="K94" s="53">
        <v>75</v>
      </c>
      <c r="L94" s="52">
        <f t="shared" si="31"/>
        <v>2220</v>
      </c>
      <c r="M94" s="53">
        <v>75</v>
      </c>
      <c r="N94" s="52">
        <f t="shared" si="32"/>
        <v>2295</v>
      </c>
      <c r="O94" s="53">
        <v>90</v>
      </c>
      <c r="P94" s="52">
        <f t="shared" si="34"/>
        <v>2385</v>
      </c>
      <c r="Q94" s="53">
        <v>95</v>
      </c>
      <c r="R94" s="52">
        <f t="shared" si="33"/>
        <v>2480</v>
      </c>
      <c r="S94" s="53">
        <v>85</v>
      </c>
      <c r="T94" s="52">
        <v>2565</v>
      </c>
      <c r="U94" s="53">
        <v>0</v>
      </c>
      <c r="V94" s="52">
        <v>2565</v>
      </c>
      <c r="W94" s="53">
        <v>75</v>
      </c>
      <c r="X94" s="52">
        <v>2640</v>
      </c>
      <c r="Y94" s="52">
        <f>VLOOKUP(A:A,'Rangliste ab 9.Rang'!A:R,18,FALSE)</f>
        <v>75</v>
      </c>
      <c r="Z94" s="51">
        <f t="shared" si="29"/>
        <v>2715</v>
      </c>
    </row>
    <row r="95" spans="1:26" x14ac:dyDescent="0.2">
      <c r="B95" s="54"/>
      <c r="C95" s="48"/>
      <c r="D95" s="45"/>
      <c r="E95" s="46"/>
      <c r="F95" s="57"/>
      <c r="G95" s="55"/>
      <c r="H95" s="57"/>
      <c r="I95" s="58"/>
      <c r="J95" s="56"/>
      <c r="K95" s="58"/>
      <c r="L95" s="56"/>
      <c r="M95" s="58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x14ac:dyDescent="0.25">
      <c r="B96" s="9" t="s">
        <v>244</v>
      </c>
      <c r="C96" s="35"/>
      <c r="D96" s="36"/>
      <c r="E96" s="37"/>
      <c r="F96" s="57"/>
      <c r="G96" s="55"/>
      <c r="H96" s="57"/>
      <c r="I96" s="58"/>
      <c r="J96" s="56"/>
      <c r="K96" s="58"/>
      <c r="L96" s="56"/>
      <c r="M96" s="58"/>
      <c r="N96" s="56"/>
      <c r="O96" s="56"/>
      <c r="P96" s="56"/>
      <c r="Q96" s="61"/>
      <c r="R96" s="56"/>
      <c r="S96" s="61"/>
      <c r="T96" s="56"/>
      <c r="U96" s="61"/>
      <c r="V96" s="56"/>
      <c r="W96" s="61"/>
      <c r="X96" s="56"/>
      <c r="Y96" s="61"/>
      <c r="Z96" s="61"/>
    </row>
    <row r="97" spans="1:26" x14ac:dyDescent="0.2">
      <c r="A97" s="10">
        <v>91</v>
      </c>
      <c r="B97" s="49" t="s">
        <v>23</v>
      </c>
      <c r="C97" s="50" t="s">
        <v>24</v>
      </c>
      <c r="D97" s="41">
        <v>51</v>
      </c>
      <c r="E97" s="42" t="s">
        <v>13</v>
      </c>
      <c r="F97" s="51">
        <v>450</v>
      </c>
      <c r="G97" s="51">
        <v>60</v>
      </c>
      <c r="H97" s="51">
        <f t="shared" si="28"/>
        <v>510</v>
      </c>
      <c r="I97" s="53">
        <v>60</v>
      </c>
      <c r="J97" s="52">
        <f t="shared" si="23"/>
        <v>570</v>
      </c>
      <c r="K97" s="53">
        <v>70</v>
      </c>
      <c r="L97" s="52">
        <f t="shared" ref="L97:L112" si="38">SUM(J97:K97)</f>
        <v>640</v>
      </c>
      <c r="M97" s="53">
        <v>50</v>
      </c>
      <c r="N97" s="52">
        <f t="shared" ref="N97:N112" si="39">SUM(L97:M97)</f>
        <v>690</v>
      </c>
      <c r="O97" s="53">
        <v>65</v>
      </c>
      <c r="P97" s="52">
        <f>SUM(N97:O97)</f>
        <v>755</v>
      </c>
      <c r="Q97" s="53">
        <v>75</v>
      </c>
      <c r="R97" s="52">
        <f t="shared" ref="R97:R112" si="40">SUM(P97:Q97)</f>
        <v>830</v>
      </c>
      <c r="S97" s="53">
        <v>90</v>
      </c>
      <c r="T97" s="52">
        <v>920</v>
      </c>
      <c r="U97" s="53">
        <v>70</v>
      </c>
      <c r="V97" s="52">
        <v>990</v>
      </c>
      <c r="W97" s="53">
        <v>65</v>
      </c>
      <c r="X97" s="52">
        <v>1055</v>
      </c>
      <c r="Y97" s="52">
        <f>VLOOKUP(A:A,'Rangliste ab 9.Rang'!A:R,18,FALSE)</f>
        <v>75</v>
      </c>
      <c r="Z97" s="51">
        <f t="shared" si="29"/>
        <v>1130</v>
      </c>
    </row>
    <row r="98" spans="1:26" x14ac:dyDescent="0.2">
      <c r="A98" s="10">
        <v>92</v>
      </c>
      <c r="B98" s="49" t="s">
        <v>245</v>
      </c>
      <c r="C98" s="50" t="s">
        <v>246</v>
      </c>
      <c r="D98" s="41">
        <v>62</v>
      </c>
      <c r="E98" s="42"/>
      <c r="F98" s="51">
        <v>1030</v>
      </c>
      <c r="G98" s="51">
        <v>40</v>
      </c>
      <c r="H98" s="51">
        <f t="shared" si="28"/>
        <v>1070</v>
      </c>
      <c r="I98" s="53"/>
      <c r="J98" s="52">
        <f t="shared" si="23"/>
        <v>1070</v>
      </c>
      <c r="K98" s="53"/>
      <c r="L98" s="52">
        <f t="shared" si="38"/>
        <v>1070</v>
      </c>
      <c r="M98" s="53"/>
      <c r="N98" s="52">
        <f t="shared" si="39"/>
        <v>1070</v>
      </c>
      <c r="O98" s="53">
        <v>0</v>
      </c>
      <c r="P98" s="52">
        <f t="shared" ref="P98:P112" si="41">SUM(N98:O98)</f>
        <v>1070</v>
      </c>
      <c r="Q98" s="53">
        <v>0</v>
      </c>
      <c r="R98" s="52">
        <f t="shared" si="40"/>
        <v>1070</v>
      </c>
      <c r="S98" s="53">
        <v>0</v>
      </c>
      <c r="T98" s="52">
        <v>1070</v>
      </c>
      <c r="U98" s="53">
        <v>0</v>
      </c>
      <c r="V98" s="52">
        <v>1070</v>
      </c>
      <c r="W98" s="53">
        <v>0</v>
      </c>
      <c r="X98" s="52">
        <v>1070</v>
      </c>
      <c r="Y98" s="52" t="e">
        <f>VLOOKUP(A:A,'Rangliste ab 9.Rang'!A:R,18,FALSE)</f>
        <v>#N/A</v>
      </c>
      <c r="Z98" s="51" t="e">
        <f t="shared" si="29"/>
        <v>#N/A</v>
      </c>
    </row>
    <row r="99" spans="1:26" x14ac:dyDescent="0.2">
      <c r="A99" s="10">
        <v>93</v>
      </c>
      <c r="B99" s="49" t="s">
        <v>247</v>
      </c>
      <c r="C99" s="50" t="s">
        <v>248</v>
      </c>
      <c r="D99" s="41">
        <v>36</v>
      </c>
      <c r="E99" s="42" t="s">
        <v>45</v>
      </c>
      <c r="F99" s="51">
        <v>1830</v>
      </c>
      <c r="G99" s="51">
        <v>50</v>
      </c>
      <c r="H99" s="51">
        <f t="shared" si="28"/>
        <v>1880</v>
      </c>
      <c r="I99" s="53">
        <v>45</v>
      </c>
      <c r="J99" s="52">
        <f t="shared" si="23"/>
        <v>1925</v>
      </c>
      <c r="K99" s="53">
        <v>50</v>
      </c>
      <c r="L99" s="52">
        <f t="shared" si="38"/>
        <v>1975</v>
      </c>
      <c r="M99" s="53"/>
      <c r="N99" s="52">
        <f t="shared" si="39"/>
        <v>1975</v>
      </c>
      <c r="O99" s="53">
        <v>0</v>
      </c>
      <c r="P99" s="52">
        <f t="shared" si="41"/>
        <v>1975</v>
      </c>
      <c r="Q99" s="53">
        <v>0</v>
      </c>
      <c r="R99" s="52">
        <f t="shared" si="40"/>
        <v>1975</v>
      </c>
      <c r="S99" s="53">
        <v>0</v>
      </c>
      <c r="T99" s="52">
        <v>1975</v>
      </c>
      <c r="U99" s="53">
        <v>0</v>
      </c>
      <c r="V99" s="52">
        <v>1975</v>
      </c>
      <c r="W99" s="53">
        <v>0</v>
      </c>
      <c r="X99" s="52">
        <v>1975</v>
      </c>
      <c r="Y99" s="52" t="e">
        <f>VLOOKUP(A:A,'Rangliste ab 9.Rang'!A:R,18,FALSE)</f>
        <v>#N/A</v>
      </c>
      <c r="Z99" s="51" t="e">
        <f t="shared" si="29"/>
        <v>#N/A</v>
      </c>
    </row>
    <row r="100" spans="1:26" x14ac:dyDescent="0.2">
      <c r="A100" s="10">
        <v>96</v>
      </c>
      <c r="B100" s="49" t="s">
        <v>249</v>
      </c>
      <c r="C100" s="50" t="s">
        <v>54</v>
      </c>
      <c r="D100" s="41">
        <v>48</v>
      </c>
      <c r="E100" s="42" t="s">
        <v>45</v>
      </c>
      <c r="F100" s="51">
        <v>200</v>
      </c>
      <c r="G100" s="51">
        <v>35</v>
      </c>
      <c r="H100" s="51">
        <f t="shared" si="28"/>
        <v>235</v>
      </c>
      <c r="I100" s="53">
        <v>35</v>
      </c>
      <c r="J100" s="52">
        <f t="shared" si="23"/>
        <v>270</v>
      </c>
      <c r="K100" s="53">
        <v>50</v>
      </c>
      <c r="L100" s="52">
        <f t="shared" si="38"/>
        <v>320</v>
      </c>
      <c r="M100" s="53"/>
      <c r="N100" s="52">
        <f t="shared" si="39"/>
        <v>320</v>
      </c>
      <c r="O100" s="53">
        <v>0</v>
      </c>
      <c r="P100" s="52">
        <f t="shared" si="41"/>
        <v>320</v>
      </c>
      <c r="Q100" s="53">
        <v>0</v>
      </c>
      <c r="R100" s="52">
        <f t="shared" si="40"/>
        <v>320</v>
      </c>
      <c r="S100" s="53">
        <v>0</v>
      </c>
      <c r="T100" s="52">
        <v>320</v>
      </c>
      <c r="U100" s="53">
        <v>0</v>
      </c>
      <c r="V100" s="52">
        <v>320</v>
      </c>
      <c r="W100" s="53">
        <v>0</v>
      </c>
      <c r="X100" s="52">
        <v>320</v>
      </c>
      <c r="Y100" s="52" t="e">
        <f>VLOOKUP(A:A,'Rangliste ab 9.Rang'!A:R,18,FALSE)</f>
        <v>#N/A</v>
      </c>
      <c r="Z100" s="51" t="e">
        <f t="shared" si="29"/>
        <v>#N/A</v>
      </c>
    </row>
    <row r="101" spans="1:26" x14ac:dyDescent="0.2">
      <c r="A101" s="10">
        <v>97</v>
      </c>
      <c r="B101" s="49" t="s">
        <v>157</v>
      </c>
      <c r="C101" s="50" t="s">
        <v>123</v>
      </c>
      <c r="D101" s="41">
        <v>64</v>
      </c>
      <c r="E101" s="42" t="s">
        <v>45</v>
      </c>
      <c r="F101" s="51"/>
      <c r="G101" s="51"/>
      <c r="H101" s="51"/>
      <c r="I101" s="53"/>
      <c r="J101" s="52"/>
      <c r="K101" s="53">
        <v>50</v>
      </c>
      <c r="L101" s="52">
        <f t="shared" si="38"/>
        <v>50</v>
      </c>
      <c r="M101" s="53">
        <v>80</v>
      </c>
      <c r="N101" s="52">
        <f t="shared" si="39"/>
        <v>130</v>
      </c>
      <c r="O101" s="53">
        <v>0</v>
      </c>
      <c r="P101" s="52">
        <f t="shared" si="41"/>
        <v>130</v>
      </c>
      <c r="Q101" s="53">
        <v>0</v>
      </c>
      <c r="R101" s="52">
        <f t="shared" si="40"/>
        <v>130</v>
      </c>
      <c r="S101" s="53">
        <v>0</v>
      </c>
      <c r="T101" s="52">
        <v>130</v>
      </c>
      <c r="U101" s="53">
        <v>0</v>
      </c>
      <c r="V101" s="52">
        <v>130</v>
      </c>
      <c r="W101" s="53">
        <v>0</v>
      </c>
      <c r="X101" s="52">
        <v>130</v>
      </c>
      <c r="Y101" s="52" t="e">
        <f>VLOOKUP(A:A,'Rangliste ab 9.Rang'!A:R,18,FALSE)</f>
        <v>#N/A</v>
      </c>
      <c r="Z101" s="51" t="e">
        <f t="shared" si="29"/>
        <v>#N/A</v>
      </c>
    </row>
    <row r="102" spans="1:26" x14ac:dyDescent="0.2">
      <c r="A102" s="10">
        <v>99</v>
      </c>
      <c r="B102" s="49" t="s">
        <v>250</v>
      </c>
      <c r="C102" s="50" t="s">
        <v>251</v>
      </c>
      <c r="D102" s="41">
        <v>65</v>
      </c>
      <c r="E102" s="42"/>
      <c r="F102" s="51">
        <v>1430</v>
      </c>
      <c r="G102" s="51">
        <v>85</v>
      </c>
      <c r="H102" s="51">
        <f t="shared" si="28"/>
        <v>1515</v>
      </c>
      <c r="I102" s="53"/>
      <c r="J102" s="52">
        <f t="shared" si="23"/>
        <v>1515</v>
      </c>
      <c r="K102" s="53"/>
      <c r="L102" s="52">
        <f t="shared" si="38"/>
        <v>1515</v>
      </c>
      <c r="M102" s="53"/>
      <c r="N102" s="52">
        <f t="shared" si="39"/>
        <v>1515</v>
      </c>
      <c r="O102" s="53">
        <v>0</v>
      </c>
      <c r="P102" s="52">
        <f t="shared" si="41"/>
        <v>1515</v>
      </c>
      <c r="Q102" s="53">
        <v>0</v>
      </c>
      <c r="R102" s="52">
        <f t="shared" si="40"/>
        <v>1515</v>
      </c>
      <c r="S102" s="53">
        <v>0</v>
      </c>
      <c r="T102" s="52">
        <v>1515</v>
      </c>
      <c r="U102" s="53">
        <v>0</v>
      </c>
      <c r="V102" s="52">
        <v>1515</v>
      </c>
      <c r="W102" s="53">
        <v>0</v>
      </c>
      <c r="X102" s="52">
        <v>1515</v>
      </c>
      <c r="Y102" s="52" t="e">
        <f>VLOOKUP(A:A,'Rangliste ab 9.Rang'!A:R,18,FALSE)</f>
        <v>#N/A</v>
      </c>
      <c r="Z102" s="51" t="e">
        <f t="shared" si="29"/>
        <v>#N/A</v>
      </c>
    </row>
    <row r="103" spans="1:26" x14ac:dyDescent="0.2">
      <c r="A103" s="10">
        <v>100</v>
      </c>
      <c r="B103" s="49" t="s">
        <v>252</v>
      </c>
      <c r="C103" s="50" t="s">
        <v>253</v>
      </c>
      <c r="D103" s="41">
        <v>72</v>
      </c>
      <c r="E103" s="42"/>
      <c r="F103" s="51">
        <v>1045</v>
      </c>
      <c r="G103" s="51">
        <v>90</v>
      </c>
      <c r="H103" s="51">
        <f t="shared" si="28"/>
        <v>1135</v>
      </c>
      <c r="I103" s="53">
        <v>95</v>
      </c>
      <c r="J103" s="52">
        <f t="shared" si="23"/>
        <v>1230</v>
      </c>
      <c r="K103" s="53">
        <v>80</v>
      </c>
      <c r="L103" s="52">
        <f t="shared" si="38"/>
        <v>1310</v>
      </c>
      <c r="M103" s="53"/>
      <c r="N103" s="52">
        <f t="shared" si="39"/>
        <v>1310</v>
      </c>
      <c r="O103" s="53">
        <v>0</v>
      </c>
      <c r="P103" s="52">
        <f t="shared" si="41"/>
        <v>1310</v>
      </c>
      <c r="Q103" s="53">
        <v>0</v>
      </c>
      <c r="R103" s="52">
        <f t="shared" si="40"/>
        <v>1310</v>
      </c>
      <c r="S103" s="53">
        <v>0</v>
      </c>
      <c r="T103" s="52">
        <v>1310</v>
      </c>
      <c r="U103" s="53">
        <v>0</v>
      </c>
      <c r="V103" s="52">
        <v>1310</v>
      </c>
      <c r="W103" s="53">
        <v>0</v>
      </c>
      <c r="X103" s="52">
        <v>1310</v>
      </c>
      <c r="Y103" s="52" t="e">
        <f>VLOOKUP(A:A,'Rangliste ab 9.Rang'!A:R,18,FALSE)</f>
        <v>#N/A</v>
      </c>
      <c r="Z103" s="51" t="e">
        <f t="shared" si="29"/>
        <v>#N/A</v>
      </c>
    </row>
    <row r="104" spans="1:26" x14ac:dyDescent="0.2">
      <c r="A104" s="10">
        <v>101</v>
      </c>
      <c r="B104" s="49" t="s">
        <v>254</v>
      </c>
      <c r="C104" s="50" t="s">
        <v>255</v>
      </c>
      <c r="D104" s="41">
        <v>68</v>
      </c>
      <c r="E104" s="42" t="s">
        <v>13</v>
      </c>
      <c r="F104" s="51">
        <v>55</v>
      </c>
      <c r="G104" s="51">
        <v>55</v>
      </c>
      <c r="H104" s="51">
        <f t="shared" si="28"/>
        <v>110</v>
      </c>
      <c r="I104" s="53"/>
      <c r="J104" s="52">
        <f t="shared" si="23"/>
        <v>110</v>
      </c>
      <c r="K104" s="53"/>
      <c r="L104" s="52">
        <f t="shared" si="38"/>
        <v>110</v>
      </c>
      <c r="M104" s="53"/>
      <c r="N104" s="52">
        <f t="shared" si="39"/>
        <v>110</v>
      </c>
      <c r="O104" s="53">
        <v>0</v>
      </c>
      <c r="P104" s="52">
        <f t="shared" si="41"/>
        <v>110</v>
      </c>
      <c r="Q104" s="53">
        <v>0</v>
      </c>
      <c r="R104" s="52">
        <f t="shared" si="40"/>
        <v>110</v>
      </c>
      <c r="S104" s="53">
        <v>0</v>
      </c>
      <c r="T104" s="52">
        <v>110</v>
      </c>
      <c r="U104" s="53">
        <v>0</v>
      </c>
      <c r="V104" s="52">
        <v>110</v>
      </c>
      <c r="W104" s="53">
        <v>0</v>
      </c>
      <c r="X104" s="52">
        <v>110</v>
      </c>
      <c r="Y104" s="52" t="e">
        <f>VLOOKUP(A:A,'Rangliste ab 9.Rang'!A:R,18,FALSE)</f>
        <v>#N/A</v>
      </c>
      <c r="Z104" s="51" t="e">
        <f t="shared" si="29"/>
        <v>#N/A</v>
      </c>
    </row>
    <row r="105" spans="1:26" x14ac:dyDescent="0.2">
      <c r="A105" s="10">
        <v>288</v>
      </c>
      <c r="B105" s="49" t="s">
        <v>361</v>
      </c>
      <c r="C105" s="50" t="s">
        <v>362</v>
      </c>
      <c r="D105" s="41">
        <v>96</v>
      </c>
      <c r="E105" s="42" t="s">
        <v>13</v>
      </c>
      <c r="F105" s="51"/>
      <c r="G105" s="51"/>
      <c r="H105" s="51"/>
      <c r="I105" s="53"/>
      <c r="J105" s="52"/>
      <c r="K105" s="53"/>
      <c r="L105" s="52"/>
      <c r="M105" s="53"/>
      <c r="N105" s="52">
        <v>0</v>
      </c>
      <c r="O105" s="53">
        <v>60</v>
      </c>
      <c r="P105" s="52">
        <f t="shared" ref="P105" si="42">SUM(N105:O105)</f>
        <v>60</v>
      </c>
      <c r="Q105" s="53">
        <v>65</v>
      </c>
      <c r="R105" s="52">
        <f t="shared" si="40"/>
        <v>125</v>
      </c>
      <c r="S105" s="53">
        <v>95</v>
      </c>
      <c r="T105" s="52">
        <v>220</v>
      </c>
      <c r="U105" s="53">
        <v>80</v>
      </c>
      <c r="V105" s="52">
        <v>300</v>
      </c>
      <c r="W105" s="53">
        <v>85</v>
      </c>
      <c r="X105" s="52">
        <v>385</v>
      </c>
      <c r="Y105" s="52">
        <f>VLOOKUP(A:A,'Rangliste ab 9.Rang'!A:R,18,FALSE)</f>
        <v>100</v>
      </c>
      <c r="Z105" s="51">
        <f t="shared" si="29"/>
        <v>485</v>
      </c>
    </row>
    <row r="106" spans="1:26" x14ac:dyDescent="0.2">
      <c r="A106" s="10">
        <v>302</v>
      </c>
      <c r="B106" s="59" t="s">
        <v>393</v>
      </c>
      <c r="C106" s="64" t="s">
        <v>387</v>
      </c>
      <c r="D106" s="41">
        <v>91</v>
      </c>
      <c r="E106" s="42" t="s">
        <v>7</v>
      </c>
      <c r="F106" s="51"/>
      <c r="G106" s="51"/>
      <c r="H106" s="51"/>
      <c r="I106" s="53"/>
      <c r="J106" s="52"/>
      <c r="K106" s="53"/>
      <c r="L106" s="52"/>
      <c r="M106" s="53"/>
      <c r="N106" s="52"/>
      <c r="O106" s="53"/>
      <c r="P106" s="52"/>
      <c r="Q106" s="53">
        <v>35</v>
      </c>
      <c r="R106" s="52">
        <f t="shared" si="40"/>
        <v>35</v>
      </c>
      <c r="S106" s="53">
        <v>25</v>
      </c>
      <c r="T106" s="52">
        <v>60</v>
      </c>
      <c r="U106" s="53">
        <v>0</v>
      </c>
      <c r="V106" s="52">
        <v>60</v>
      </c>
      <c r="W106" s="53">
        <v>0</v>
      </c>
      <c r="X106" s="52">
        <v>60</v>
      </c>
      <c r="Y106" s="52" t="e">
        <f>VLOOKUP(A:A,'Rangliste ab 9.Rang'!A:R,18,FALSE)</f>
        <v>#N/A</v>
      </c>
      <c r="Z106" s="51" t="e">
        <f t="shared" si="29"/>
        <v>#N/A</v>
      </c>
    </row>
    <row r="107" spans="1:26" x14ac:dyDescent="0.2">
      <c r="A107" s="10">
        <v>102</v>
      </c>
      <c r="B107" s="49" t="s">
        <v>256</v>
      </c>
      <c r="C107" s="50" t="s">
        <v>257</v>
      </c>
      <c r="D107" s="41">
        <v>86</v>
      </c>
      <c r="E107" s="42"/>
      <c r="F107" s="51">
        <v>135</v>
      </c>
      <c r="G107" s="51">
        <v>90</v>
      </c>
      <c r="H107" s="51">
        <f t="shared" si="28"/>
        <v>225</v>
      </c>
      <c r="I107" s="53"/>
      <c r="J107" s="52">
        <f t="shared" si="23"/>
        <v>225</v>
      </c>
      <c r="K107" s="53"/>
      <c r="L107" s="52">
        <f t="shared" si="38"/>
        <v>225</v>
      </c>
      <c r="M107" s="53"/>
      <c r="N107" s="52">
        <f t="shared" si="39"/>
        <v>225</v>
      </c>
      <c r="O107" s="53">
        <v>0</v>
      </c>
      <c r="P107" s="52">
        <f t="shared" si="41"/>
        <v>225</v>
      </c>
      <c r="Q107" s="53">
        <v>0</v>
      </c>
      <c r="R107" s="52">
        <f t="shared" si="40"/>
        <v>225</v>
      </c>
      <c r="S107" s="53">
        <v>0</v>
      </c>
      <c r="T107" s="52">
        <v>225</v>
      </c>
      <c r="U107" s="53">
        <v>0</v>
      </c>
      <c r="V107" s="52">
        <v>225</v>
      </c>
      <c r="W107" s="53">
        <v>0</v>
      </c>
      <c r="X107" s="52">
        <v>225</v>
      </c>
      <c r="Y107" s="52" t="e">
        <f>VLOOKUP(A:A,'Rangliste ab 9.Rang'!A:R,18,FALSE)</f>
        <v>#N/A</v>
      </c>
      <c r="Z107" s="51" t="e">
        <f t="shared" si="29"/>
        <v>#N/A</v>
      </c>
    </row>
    <row r="108" spans="1:26" x14ac:dyDescent="0.2">
      <c r="A108" s="10">
        <v>103</v>
      </c>
      <c r="B108" s="49" t="s">
        <v>258</v>
      </c>
      <c r="C108" s="50" t="s">
        <v>259</v>
      </c>
      <c r="D108" s="41">
        <v>78</v>
      </c>
      <c r="E108" s="42" t="s">
        <v>32</v>
      </c>
      <c r="F108" s="51">
        <v>1060</v>
      </c>
      <c r="G108" s="51">
        <v>100</v>
      </c>
      <c r="H108" s="51">
        <f t="shared" si="28"/>
        <v>1160</v>
      </c>
      <c r="I108" s="53">
        <v>95</v>
      </c>
      <c r="J108" s="52">
        <f t="shared" si="23"/>
        <v>1255</v>
      </c>
      <c r="K108" s="53">
        <v>100</v>
      </c>
      <c r="L108" s="52">
        <f t="shared" si="38"/>
        <v>1355</v>
      </c>
      <c r="M108" s="53"/>
      <c r="N108" s="52">
        <f t="shared" si="39"/>
        <v>1355</v>
      </c>
      <c r="O108" s="53">
        <v>100</v>
      </c>
      <c r="P108" s="52">
        <f t="shared" si="41"/>
        <v>1455</v>
      </c>
      <c r="Q108" s="53">
        <v>100</v>
      </c>
      <c r="R108" s="52">
        <f t="shared" si="40"/>
        <v>1555</v>
      </c>
      <c r="S108" s="53">
        <v>0</v>
      </c>
      <c r="T108" s="52">
        <v>1555</v>
      </c>
      <c r="U108" s="53">
        <v>0</v>
      </c>
      <c r="V108" s="52">
        <v>1555</v>
      </c>
      <c r="W108" s="53">
        <v>0</v>
      </c>
      <c r="X108" s="52">
        <v>1555</v>
      </c>
      <c r="Y108" s="52" t="e">
        <f>VLOOKUP(A:A,'Rangliste ab 9.Rang'!A:R,18,FALSE)</f>
        <v>#N/A</v>
      </c>
      <c r="Z108" s="51" t="e">
        <f t="shared" si="29"/>
        <v>#N/A</v>
      </c>
    </row>
    <row r="109" spans="1:26" x14ac:dyDescent="0.2">
      <c r="A109" s="10">
        <v>305</v>
      </c>
      <c r="B109" s="59" t="s">
        <v>390</v>
      </c>
      <c r="C109" s="64" t="s">
        <v>358</v>
      </c>
      <c r="D109" s="41">
        <v>96</v>
      </c>
      <c r="E109" s="42" t="s">
        <v>13</v>
      </c>
      <c r="F109" s="51"/>
      <c r="G109" s="51"/>
      <c r="H109" s="51"/>
      <c r="I109" s="53"/>
      <c r="J109" s="52"/>
      <c r="K109" s="53"/>
      <c r="L109" s="52"/>
      <c r="M109" s="53"/>
      <c r="N109" s="52"/>
      <c r="O109" s="53"/>
      <c r="P109" s="52"/>
      <c r="Q109" s="53">
        <v>30</v>
      </c>
      <c r="R109" s="52">
        <f t="shared" si="40"/>
        <v>30</v>
      </c>
      <c r="S109" s="53">
        <v>50</v>
      </c>
      <c r="T109" s="52">
        <v>80</v>
      </c>
      <c r="U109" s="53">
        <v>35</v>
      </c>
      <c r="V109" s="52">
        <v>115</v>
      </c>
      <c r="W109" s="53">
        <v>0</v>
      </c>
      <c r="X109" s="52">
        <v>115</v>
      </c>
      <c r="Y109" s="52" t="e">
        <f>VLOOKUP(A:A,'Rangliste ab 9.Rang'!A:R,18,FALSE)</f>
        <v>#N/A</v>
      </c>
      <c r="Z109" s="51" t="e">
        <f t="shared" si="29"/>
        <v>#N/A</v>
      </c>
    </row>
    <row r="110" spans="1:26" x14ac:dyDescent="0.2">
      <c r="A110" s="10">
        <v>286</v>
      </c>
      <c r="B110" s="49" t="s">
        <v>395</v>
      </c>
      <c r="C110" s="50" t="s">
        <v>358</v>
      </c>
      <c r="D110" s="41">
        <v>95</v>
      </c>
      <c r="E110" s="42" t="s">
        <v>13</v>
      </c>
      <c r="F110" s="51"/>
      <c r="G110" s="51"/>
      <c r="H110" s="51"/>
      <c r="I110" s="53"/>
      <c r="J110" s="52"/>
      <c r="K110" s="53"/>
      <c r="L110" s="52"/>
      <c r="M110" s="53"/>
      <c r="N110" s="52">
        <v>0</v>
      </c>
      <c r="O110" s="53">
        <v>75</v>
      </c>
      <c r="P110" s="52">
        <f t="shared" ref="P110" si="43">SUM(N110:O110)</f>
        <v>75</v>
      </c>
      <c r="Q110" s="53">
        <v>90</v>
      </c>
      <c r="R110" s="52">
        <f t="shared" si="40"/>
        <v>165</v>
      </c>
      <c r="S110" s="53">
        <v>100</v>
      </c>
      <c r="T110" s="52">
        <v>265</v>
      </c>
      <c r="U110" s="53">
        <v>95</v>
      </c>
      <c r="V110" s="52">
        <v>360</v>
      </c>
      <c r="W110" s="53">
        <v>0</v>
      </c>
      <c r="X110" s="52">
        <v>360</v>
      </c>
      <c r="Y110" s="52">
        <f>VLOOKUP(A:A,'Rangliste ab 9.Rang'!A:R,18,FALSE)</f>
        <v>100</v>
      </c>
      <c r="Z110" s="51">
        <f t="shared" si="29"/>
        <v>460</v>
      </c>
    </row>
    <row r="111" spans="1:26" x14ac:dyDescent="0.2">
      <c r="A111" s="10">
        <v>333</v>
      </c>
      <c r="B111" s="59" t="s">
        <v>466</v>
      </c>
      <c r="C111" s="64" t="s">
        <v>467</v>
      </c>
      <c r="D111" s="41">
        <v>94</v>
      </c>
      <c r="E111" s="42" t="s">
        <v>13</v>
      </c>
      <c r="F111" s="51"/>
      <c r="G111" s="51"/>
      <c r="H111" s="51"/>
      <c r="I111" s="53"/>
      <c r="J111" s="52"/>
      <c r="K111" s="53"/>
      <c r="L111" s="52"/>
      <c r="M111" s="53"/>
      <c r="N111" s="52"/>
      <c r="O111" s="53"/>
      <c r="P111" s="52"/>
      <c r="Q111" s="53"/>
      <c r="R111" s="52"/>
      <c r="S111" s="53"/>
      <c r="T111" s="52"/>
      <c r="U111" s="53"/>
      <c r="V111" s="52"/>
      <c r="W111" s="53"/>
      <c r="X111" s="52"/>
      <c r="Y111" s="52">
        <f>VLOOKUP(A:A,'Rangliste ab 9.Rang'!A:R,18,FALSE)</f>
        <v>95</v>
      </c>
      <c r="Z111" s="51">
        <f t="shared" ref="Z111" si="44">SUM(X111:Y111)</f>
        <v>95</v>
      </c>
    </row>
    <row r="112" spans="1:26" x14ac:dyDescent="0.2">
      <c r="A112" s="10">
        <v>104</v>
      </c>
      <c r="B112" s="50" t="s">
        <v>260</v>
      </c>
      <c r="C112" s="50" t="s">
        <v>255</v>
      </c>
      <c r="D112" s="41">
        <v>85</v>
      </c>
      <c r="E112" s="42" t="s">
        <v>13</v>
      </c>
      <c r="F112" s="51"/>
      <c r="G112" s="51"/>
      <c r="H112" s="51">
        <v>0</v>
      </c>
      <c r="I112" s="53">
        <v>60</v>
      </c>
      <c r="J112" s="52">
        <v>60</v>
      </c>
      <c r="K112" s="53"/>
      <c r="L112" s="52">
        <f t="shared" si="38"/>
        <v>60</v>
      </c>
      <c r="M112" s="53"/>
      <c r="N112" s="52">
        <f t="shared" si="39"/>
        <v>60</v>
      </c>
      <c r="O112" s="53">
        <v>0</v>
      </c>
      <c r="P112" s="52">
        <f t="shared" si="41"/>
        <v>60</v>
      </c>
      <c r="Q112" s="53">
        <v>0</v>
      </c>
      <c r="R112" s="52">
        <f t="shared" si="40"/>
        <v>60</v>
      </c>
      <c r="S112" s="53">
        <v>0</v>
      </c>
      <c r="T112" s="52">
        <v>60</v>
      </c>
      <c r="U112" s="53">
        <v>0</v>
      </c>
      <c r="V112" s="52">
        <v>60</v>
      </c>
      <c r="W112" s="53">
        <v>0</v>
      </c>
      <c r="X112" s="52">
        <v>60</v>
      </c>
      <c r="Y112" s="52" t="e">
        <f>VLOOKUP(A:A,'Rangliste ab 9.Rang'!A:R,18,FALSE)</f>
        <v>#N/A</v>
      </c>
      <c r="Z112" s="51" t="e">
        <f t="shared" si="29"/>
        <v>#N/A</v>
      </c>
    </row>
    <row r="113" spans="1:26" x14ac:dyDescent="0.2">
      <c r="A113" s="10">
        <v>307</v>
      </c>
      <c r="B113" s="50" t="s">
        <v>399</v>
      </c>
      <c r="C113" s="50" t="s">
        <v>362</v>
      </c>
      <c r="D113" s="41">
        <v>96</v>
      </c>
      <c r="E113" s="42" t="s">
        <v>13</v>
      </c>
      <c r="F113" s="51"/>
      <c r="G113" s="51"/>
      <c r="H113" s="51"/>
      <c r="I113" s="53"/>
      <c r="J113" s="52"/>
      <c r="K113" s="53"/>
      <c r="L113" s="52"/>
      <c r="M113" s="53"/>
      <c r="N113" s="52"/>
      <c r="O113" s="53"/>
      <c r="P113" s="52"/>
      <c r="Q113" s="53"/>
      <c r="R113" s="52">
        <v>0</v>
      </c>
      <c r="S113" s="53">
        <v>35</v>
      </c>
      <c r="T113" s="52">
        <v>35</v>
      </c>
      <c r="U113" s="53">
        <v>80</v>
      </c>
      <c r="V113" s="52">
        <v>115</v>
      </c>
      <c r="W113" s="53">
        <v>80</v>
      </c>
      <c r="X113" s="52">
        <v>195</v>
      </c>
      <c r="Y113" s="52">
        <f>VLOOKUP(A:A,'Rangliste ab 9.Rang'!A:R,18,FALSE)</f>
        <v>85</v>
      </c>
      <c r="Z113" s="51">
        <f t="shared" si="29"/>
        <v>280</v>
      </c>
    </row>
    <row r="114" spans="1:26" x14ac:dyDescent="0.2">
      <c r="B114" s="54"/>
      <c r="C114" s="48"/>
      <c r="D114" s="45"/>
      <c r="E114" s="46"/>
      <c r="F114" s="57"/>
      <c r="G114" s="55"/>
      <c r="H114" s="57"/>
      <c r="I114" s="58"/>
      <c r="J114" s="56"/>
      <c r="K114" s="58"/>
      <c r="L114" s="56"/>
      <c r="M114" s="58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x14ac:dyDescent="0.25">
      <c r="B115" s="9" t="s">
        <v>261</v>
      </c>
      <c r="C115" s="35"/>
      <c r="D115" s="36"/>
      <c r="E115" s="37"/>
      <c r="F115" s="57"/>
      <c r="G115" s="55"/>
      <c r="H115" s="57"/>
      <c r="I115" s="58"/>
      <c r="J115" s="56"/>
      <c r="K115" s="58"/>
      <c r="L115" s="56"/>
      <c r="M115" s="58"/>
      <c r="N115" s="56"/>
      <c r="O115" s="56"/>
      <c r="P115" s="56"/>
      <c r="Q115" s="61"/>
      <c r="R115" s="56"/>
      <c r="S115" s="61"/>
      <c r="T115" s="56"/>
      <c r="U115" s="61"/>
      <c r="V115" s="56"/>
      <c r="W115" s="61"/>
      <c r="X115" s="56"/>
      <c r="Y115" s="61"/>
      <c r="Z115" s="61"/>
    </row>
    <row r="116" spans="1:26" x14ac:dyDescent="0.2">
      <c r="A116" s="63">
        <v>105</v>
      </c>
      <c r="B116" s="59" t="s">
        <v>262</v>
      </c>
      <c r="C116" s="64" t="s">
        <v>263</v>
      </c>
      <c r="D116" s="42">
        <v>90</v>
      </c>
      <c r="E116" s="42"/>
      <c r="F116" s="52"/>
      <c r="G116" s="52"/>
      <c r="H116" s="52">
        <v>0</v>
      </c>
      <c r="I116" s="65">
        <v>5</v>
      </c>
      <c r="J116" s="52">
        <v>5</v>
      </c>
      <c r="K116" s="65">
        <v>50</v>
      </c>
      <c r="L116" s="52">
        <f>SUM(J116:K116)</f>
        <v>55</v>
      </c>
      <c r="M116" s="65"/>
      <c r="N116" s="52">
        <f>SUM(L116:M116)</f>
        <v>55</v>
      </c>
      <c r="O116" s="53">
        <v>0</v>
      </c>
      <c r="P116" s="52">
        <f>SUM(N116:O116)</f>
        <v>55</v>
      </c>
      <c r="Q116" s="53">
        <v>0</v>
      </c>
      <c r="R116" s="52">
        <f t="shared" ref="R116:R117" si="45">SUM(P116:Q116)</f>
        <v>55</v>
      </c>
      <c r="S116" s="53">
        <v>0</v>
      </c>
      <c r="T116" s="52">
        <v>55</v>
      </c>
      <c r="U116" s="53">
        <v>0</v>
      </c>
      <c r="V116" s="52">
        <v>55</v>
      </c>
      <c r="W116" s="53">
        <v>0</v>
      </c>
      <c r="X116" s="52">
        <v>55</v>
      </c>
      <c r="Y116" s="52" t="e">
        <f>VLOOKUP(A:A,'Rangliste ab 9.Rang'!A:R,18,FALSE)</f>
        <v>#N/A</v>
      </c>
      <c r="Z116" s="51" t="e">
        <f t="shared" si="29"/>
        <v>#N/A</v>
      </c>
    </row>
    <row r="117" spans="1:26" x14ac:dyDescent="0.2">
      <c r="A117" s="10">
        <v>106</v>
      </c>
      <c r="B117" s="49" t="s">
        <v>264</v>
      </c>
      <c r="C117" s="50" t="s">
        <v>235</v>
      </c>
      <c r="D117" s="41">
        <v>52</v>
      </c>
      <c r="E117" s="42"/>
      <c r="F117" s="51">
        <v>1180</v>
      </c>
      <c r="G117" s="51">
        <v>35</v>
      </c>
      <c r="H117" s="51">
        <f t="shared" si="28"/>
        <v>1215</v>
      </c>
      <c r="I117" s="65">
        <v>50</v>
      </c>
      <c r="J117" s="52">
        <f t="shared" si="23"/>
        <v>1265</v>
      </c>
      <c r="K117" s="65">
        <v>40</v>
      </c>
      <c r="L117" s="52">
        <f>SUM(J117:K117)</f>
        <v>1305</v>
      </c>
      <c r="M117" s="65"/>
      <c r="N117" s="52">
        <f>SUM(L117:M117)</f>
        <v>1305</v>
      </c>
      <c r="O117" s="53">
        <v>0</v>
      </c>
      <c r="P117" s="52">
        <f>SUM(N117:O117)</f>
        <v>1305</v>
      </c>
      <c r="Q117" s="53">
        <v>0</v>
      </c>
      <c r="R117" s="52">
        <f t="shared" si="45"/>
        <v>1305</v>
      </c>
      <c r="S117" s="53">
        <v>0</v>
      </c>
      <c r="T117" s="52">
        <v>1305</v>
      </c>
      <c r="U117" s="53">
        <v>0</v>
      </c>
      <c r="V117" s="52">
        <v>1305</v>
      </c>
      <c r="W117" s="53">
        <v>0</v>
      </c>
      <c r="X117" s="52">
        <v>1305</v>
      </c>
      <c r="Y117" s="52" t="e">
        <f>VLOOKUP(A:A,'Rangliste ab 9.Rang'!A:R,18,FALSE)</f>
        <v>#N/A</v>
      </c>
      <c r="Z117" s="51" t="e">
        <f t="shared" si="29"/>
        <v>#N/A</v>
      </c>
    </row>
    <row r="118" spans="1:26" x14ac:dyDescent="0.2">
      <c r="B118" s="54"/>
      <c r="C118" s="48"/>
      <c r="D118" s="45"/>
      <c r="E118" s="46"/>
      <c r="F118" s="57"/>
      <c r="G118" s="55"/>
      <c r="H118" s="57"/>
      <c r="I118" s="58"/>
      <c r="J118" s="56"/>
      <c r="K118" s="58"/>
      <c r="L118" s="56"/>
      <c r="M118" s="58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x14ac:dyDescent="0.25">
      <c r="B119" s="9" t="s">
        <v>265</v>
      </c>
      <c r="C119" s="35"/>
      <c r="D119" s="36"/>
      <c r="E119" s="37"/>
      <c r="F119" s="57"/>
      <c r="G119" s="55"/>
      <c r="H119" s="57"/>
      <c r="I119" s="58"/>
      <c r="J119" s="56"/>
      <c r="K119" s="58"/>
      <c r="L119" s="56"/>
      <c r="M119" s="58"/>
      <c r="N119" s="56"/>
      <c r="O119" s="56"/>
      <c r="P119" s="56"/>
      <c r="Q119" s="61"/>
      <c r="R119" s="56"/>
      <c r="S119" s="61"/>
      <c r="T119" s="56"/>
      <c r="U119" s="56"/>
      <c r="V119" s="56"/>
      <c r="W119" s="56"/>
      <c r="X119" s="56"/>
      <c r="Y119" s="61"/>
      <c r="Z119" s="61"/>
    </row>
    <row r="120" spans="1:26" x14ac:dyDescent="0.2">
      <c r="A120" s="10">
        <v>110</v>
      </c>
      <c r="B120" s="49" t="s">
        <v>106</v>
      </c>
      <c r="C120" s="50" t="s">
        <v>372</v>
      </c>
      <c r="D120" s="41">
        <v>69</v>
      </c>
      <c r="E120" s="42" t="s">
        <v>13</v>
      </c>
      <c r="F120" s="51"/>
      <c r="G120" s="51"/>
      <c r="H120" s="51"/>
      <c r="I120" s="53"/>
      <c r="J120" s="52"/>
      <c r="K120" s="53">
        <v>55</v>
      </c>
      <c r="L120" s="52">
        <f t="shared" ref="L120:L127" si="46">SUM(J120:K120)</f>
        <v>55</v>
      </c>
      <c r="M120" s="53">
        <v>80</v>
      </c>
      <c r="N120" s="52">
        <f t="shared" ref="N120:N127" si="47">SUM(L120:M120)</f>
        <v>135</v>
      </c>
      <c r="O120" s="53">
        <v>70</v>
      </c>
      <c r="P120" s="52">
        <f>SUM(N120:O120)</f>
        <v>205</v>
      </c>
      <c r="Q120" s="53">
        <v>75</v>
      </c>
      <c r="R120" s="52">
        <f t="shared" ref="R120:R127" si="48">SUM(P120:Q120)</f>
        <v>280</v>
      </c>
      <c r="S120" s="53">
        <v>80</v>
      </c>
      <c r="T120" s="52">
        <v>360</v>
      </c>
      <c r="U120" s="53">
        <v>60</v>
      </c>
      <c r="V120" s="52">
        <v>420</v>
      </c>
      <c r="W120" s="53">
        <v>0</v>
      </c>
      <c r="X120" s="52">
        <v>420</v>
      </c>
      <c r="Y120" s="52" t="e">
        <f>VLOOKUP(A:A,'Rangliste ab 9.Rang'!A:R,18,FALSE)</f>
        <v>#N/A</v>
      </c>
      <c r="Z120" s="51" t="e">
        <f t="shared" si="29"/>
        <v>#N/A</v>
      </c>
    </row>
    <row r="121" spans="1:26" x14ac:dyDescent="0.2">
      <c r="A121" s="10">
        <v>330</v>
      </c>
      <c r="B121" s="59" t="s">
        <v>444</v>
      </c>
      <c r="C121" s="64" t="s">
        <v>445</v>
      </c>
      <c r="D121" s="41">
        <v>95</v>
      </c>
      <c r="E121" s="42" t="s">
        <v>13</v>
      </c>
      <c r="F121" s="51"/>
      <c r="G121" s="51"/>
      <c r="H121" s="51"/>
      <c r="I121" s="53"/>
      <c r="J121" s="52"/>
      <c r="K121" s="53"/>
      <c r="L121" s="52"/>
      <c r="M121" s="53"/>
      <c r="N121" s="52"/>
      <c r="O121" s="53"/>
      <c r="P121" s="52"/>
      <c r="Q121" s="53"/>
      <c r="R121" s="52"/>
      <c r="S121" s="53"/>
      <c r="T121" s="52"/>
      <c r="U121" s="53"/>
      <c r="V121" s="52"/>
      <c r="W121" s="53"/>
      <c r="X121" s="52"/>
      <c r="Y121" s="52">
        <f>VLOOKUP(A:A,'Rangliste ab 9.Rang'!A:R,18,FALSE)</f>
        <v>75</v>
      </c>
      <c r="Z121" s="51">
        <f t="shared" ref="Z121" si="49">SUM(X121:Y121)</f>
        <v>75</v>
      </c>
    </row>
    <row r="122" spans="1:26" x14ac:dyDescent="0.2">
      <c r="A122" s="10">
        <v>113</v>
      </c>
      <c r="B122" s="49" t="s">
        <v>25</v>
      </c>
      <c r="C122" s="50" t="s">
        <v>26</v>
      </c>
      <c r="D122" s="41">
        <v>72</v>
      </c>
      <c r="E122" s="42"/>
      <c r="F122" s="51">
        <v>80</v>
      </c>
      <c r="G122" s="51">
        <v>90</v>
      </c>
      <c r="H122" s="51">
        <f t="shared" si="28"/>
        <v>170</v>
      </c>
      <c r="I122" s="51">
        <v>70</v>
      </c>
      <c r="J122" s="52">
        <f t="shared" si="23"/>
        <v>240</v>
      </c>
      <c r="K122" s="51">
        <v>80</v>
      </c>
      <c r="L122" s="52">
        <f t="shared" si="46"/>
        <v>320</v>
      </c>
      <c r="M122" s="51">
        <v>95</v>
      </c>
      <c r="N122" s="52">
        <f t="shared" si="47"/>
        <v>415</v>
      </c>
      <c r="O122" s="53">
        <v>0</v>
      </c>
      <c r="P122" s="52">
        <f t="shared" ref="P122:P127" si="50">SUM(N122:O122)</f>
        <v>415</v>
      </c>
      <c r="Q122" s="53">
        <v>0</v>
      </c>
      <c r="R122" s="52">
        <f t="shared" si="48"/>
        <v>415</v>
      </c>
      <c r="S122" s="53">
        <v>0</v>
      </c>
      <c r="T122" s="52">
        <v>415</v>
      </c>
      <c r="U122" s="53">
        <v>0</v>
      </c>
      <c r="V122" s="52">
        <v>415</v>
      </c>
      <c r="W122" s="53">
        <v>0</v>
      </c>
      <c r="X122" s="52">
        <v>415</v>
      </c>
      <c r="Y122" s="52" t="e">
        <f>VLOOKUP(A:A,'Rangliste ab 9.Rang'!A:R,18,FALSE)</f>
        <v>#N/A</v>
      </c>
      <c r="Z122" s="51" t="e">
        <f t="shared" si="29"/>
        <v>#N/A</v>
      </c>
    </row>
    <row r="123" spans="1:26" x14ac:dyDescent="0.2">
      <c r="A123" s="10">
        <v>285</v>
      </c>
      <c r="B123" s="49" t="s">
        <v>357</v>
      </c>
      <c r="C123" s="50" t="s">
        <v>17</v>
      </c>
      <c r="D123" s="41">
        <v>95</v>
      </c>
      <c r="E123" s="42" t="s">
        <v>13</v>
      </c>
      <c r="F123" s="51"/>
      <c r="G123" s="51"/>
      <c r="H123" s="51"/>
      <c r="I123" s="51"/>
      <c r="J123" s="52"/>
      <c r="K123" s="51"/>
      <c r="L123" s="52"/>
      <c r="M123" s="51"/>
      <c r="N123" s="52">
        <v>0</v>
      </c>
      <c r="O123" s="53">
        <v>75</v>
      </c>
      <c r="P123" s="52">
        <f t="shared" ref="P123" si="51">SUM(N123:O123)</f>
        <v>75</v>
      </c>
      <c r="Q123" s="53">
        <v>90</v>
      </c>
      <c r="R123" s="52">
        <f t="shared" si="48"/>
        <v>165</v>
      </c>
      <c r="S123" s="53">
        <v>85</v>
      </c>
      <c r="T123" s="52">
        <v>250</v>
      </c>
      <c r="U123" s="53">
        <v>0</v>
      </c>
      <c r="V123" s="52">
        <v>250</v>
      </c>
      <c r="W123" s="53">
        <v>0</v>
      </c>
      <c r="X123" s="52">
        <v>250</v>
      </c>
      <c r="Y123" s="52" t="e">
        <f>VLOOKUP(A:A,'Rangliste ab 9.Rang'!A:R,18,FALSE)</f>
        <v>#N/A</v>
      </c>
      <c r="Z123" s="51" t="e">
        <f t="shared" si="29"/>
        <v>#N/A</v>
      </c>
    </row>
    <row r="124" spans="1:26" x14ac:dyDescent="0.2">
      <c r="A124" s="10">
        <v>303</v>
      </c>
      <c r="B124" s="59" t="s">
        <v>388</v>
      </c>
      <c r="C124" s="64" t="s">
        <v>387</v>
      </c>
      <c r="D124" s="41">
        <v>90</v>
      </c>
      <c r="E124" s="42" t="s">
        <v>7</v>
      </c>
      <c r="F124" s="51"/>
      <c r="G124" s="51"/>
      <c r="H124" s="51"/>
      <c r="I124" s="51"/>
      <c r="J124" s="52"/>
      <c r="K124" s="51"/>
      <c r="L124" s="52"/>
      <c r="M124" s="51"/>
      <c r="N124" s="52"/>
      <c r="O124" s="53"/>
      <c r="P124" s="52"/>
      <c r="Q124" s="53">
        <v>35</v>
      </c>
      <c r="R124" s="52">
        <f t="shared" si="48"/>
        <v>35</v>
      </c>
      <c r="S124" s="53">
        <v>0</v>
      </c>
      <c r="T124" s="52">
        <v>35</v>
      </c>
      <c r="U124" s="53">
        <v>0</v>
      </c>
      <c r="V124" s="52">
        <v>35</v>
      </c>
      <c r="W124" s="53">
        <v>0</v>
      </c>
      <c r="X124" s="52">
        <v>35</v>
      </c>
      <c r="Y124" s="52" t="e">
        <f>VLOOKUP(A:A,'Rangliste ab 9.Rang'!A:R,18,FALSE)</f>
        <v>#N/A</v>
      </c>
      <c r="Z124" s="51" t="e">
        <f t="shared" si="29"/>
        <v>#N/A</v>
      </c>
    </row>
    <row r="125" spans="1:26" x14ac:dyDescent="0.2">
      <c r="A125" s="10">
        <v>114</v>
      </c>
      <c r="B125" s="49" t="s">
        <v>267</v>
      </c>
      <c r="C125" s="50" t="s">
        <v>42</v>
      </c>
      <c r="D125" s="41">
        <v>87</v>
      </c>
      <c r="E125" s="42" t="s">
        <v>13</v>
      </c>
      <c r="F125" s="51">
        <v>0</v>
      </c>
      <c r="G125" s="51">
        <v>40</v>
      </c>
      <c r="H125" s="51">
        <v>40</v>
      </c>
      <c r="I125" s="51">
        <v>60</v>
      </c>
      <c r="J125" s="52">
        <f t="shared" si="23"/>
        <v>100</v>
      </c>
      <c r="K125" s="51"/>
      <c r="L125" s="52">
        <f t="shared" si="46"/>
        <v>100</v>
      </c>
      <c r="M125" s="51"/>
      <c r="N125" s="52">
        <f t="shared" si="47"/>
        <v>100</v>
      </c>
      <c r="O125" s="53">
        <v>0</v>
      </c>
      <c r="P125" s="52">
        <f t="shared" si="50"/>
        <v>100</v>
      </c>
      <c r="Q125" s="53">
        <v>0</v>
      </c>
      <c r="R125" s="52">
        <f t="shared" si="48"/>
        <v>100</v>
      </c>
      <c r="S125" s="53">
        <v>0</v>
      </c>
      <c r="T125" s="52">
        <v>100</v>
      </c>
      <c r="U125" s="53">
        <v>0</v>
      </c>
      <c r="V125" s="52">
        <v>100</v>
      </c>
      <c r="W125" s="53">
        <v>0</v>
      </c>
      <c r="X125" s="52">
        <v>100</v>
      </c>
      <c r="Y125" s="52" t="e">
        <f>VLOOKUP(A:A,'Rangliste ab 9.Rang'!A:R,18,FALSE)</f>
        <v>#N/A</v>
      </c>
      <c r="Z125" s="51" t="e">
        <f t="shared" si="29"/>
        <v>#N/A</v>
      </c>
    </row>
    <row r="126" spans="1:26" x14ac:dyDescent="0.2">
      <c r="A126" s="10">
        <v>115</v>
      </c>
      <c r="B126" s="49" t="s">
        <v>268</v>
      </c>
      <c r="C126" s="50" t="s">
        <v>140</v>
      </c>
      <c r="D126" s="41">
        <v>88</v>
      </c>
      <c r="E126" s="42" t="s">
        <v>32</v>
      </c>
      <c r="F126" s="51">
        <v>215</v>
      </c>
      <c r="G126" s="51">
        <v>65</v>
      </c>
      <c r="H126" s="51">
        <f t="shared" si="28"/>
        <v>280</v>
      </c>
      <c r="I126" s="53">
        <v>85</v>
      </c>
      <c r="J126" s="52">
        <f t="shared" si="23"/>
        <v>365</v>
      </c>
      <c r="K126" s="53">
        <v>75</v>
      </c>
      <c r="L126" s="52">
        <f t="shared" si="46"/>
        <v>440</v>
      </c>
      <c r="M126" s="53"/>
      <c r="N126" s="52">
        <f t="shared" si="47"/>
        <v>440</v>
      </c>
      <c r="O126" s="53">
        <v>0</v>
      </c>
      <c r="P126" s="52">
        <f t="shared" si="50"/>
        <v>440</v>
      </c>
      <c r="Q126" s="53">
        <v>0</v>
      </c>
      <c r="R126" s="52">
        <f t="shared" si="48"/>
        <v>440</v>
      </c>
      <c r="S126" s="53">
        <v>0</v>
      </c>
      <c r="T126" s="52">
        <v>440</v>
      </c>
      <c r="U126" s="53">
        <v>0</v>
      </c>
      <c r="V126" s="52">
        <v>440</v>
      </c>
      <c r="W126" s="53">
        <v>0</v>
      </c>
      <c r="X126" s="52">
        <v>440</v>
      </c>
      <c r="Y126" s="52" t="e">
        <f>VLOOKUP(A:A,'Rangliste ab 9.Rang'!A:R,18,FALSE)</f>
        <v>#N/A</v>
      </c>
      <c r="Z126" s="51" t="e">
        <f t="shared" si="29"/>
        <v>#N/A</v>
      </c>
    </row>
    <row r="127" spans="1:26" x14ac:dyDescent="0.2">
      <c r="A127" s="10">
        <v>116</v>
      </c>
      <c r="B127" s="49" t="s">
        <v>139</v>
      </c>
      <c r="C127" s="64" t="s">
        <v>391</v>
      </c>
      <c r="D127" s="41">
        <v>57</v>
      </c>
      <c r="E127" s="42" t="s">
        <v>32</v>
      </c>
      <c r="F127" s="51">
        <v>445</v>
      </c>
      <c r="G127" s="51">
        <v>65</v>
      </c>
      <c r="H127" s="51">
        <f t="shared" si="28"/>
        <v>510</v>
      </c>
      <c r="I127" s="53">
        <v>70</v>
      </c>
      <c r="J127" s="52">
        <f t="shared" si="23"/>
        <v>580</v>
      </c>
      <c r="K127" s="53">
        <v>65</v>
      </c>
      <c r="L127" s="52">
        <f t="shared" si="46"/>
        <v>645</v>
      </c>
      <c r="M127" s="53">
        <v>40</v>
      </c>
      <c r="N127" s="52">
        <f t="shared" si="47"/>
        <v>685</v>
      </c>
      <c r="O127" s="53">
        <v>65</v>
      </c>
      <c r="P127" s="52">
        <f t="shared" si="50"/>
        <v>750</v>
      </c>
      <c r="Q127" s="53">
        <v>55</v>
      </c>
      <c r="R127" s="52">
        <f t="shared" si="48"/>
        <v>805</v>
      </c>
      <c r="S127" s="53">
        <v>70</v>
      </c>
      <c r="T127" s="52">
        <v>875</v>
      </c>
      <c r="U127" s="53">
        <v>50</v>
      </c>
      <c r="V127" s="52">
        <v>925</v>
      </c>
      <c r="W127" s="53">
        <v>55</v>
      </c>
      <c r="X127" s="52">
        <v>980</v>
      </c>
      <c r="Y127" s="52">
        <f>VLOOKUP(A:A,'Rangliste ab 9.Rang'!A:R,18,FALSE)</f>
        <v>50</v>
      </c>
      <c r="Z127" s="51">
        <f t="shared" si="29"/>
        <v>1030</v>
      </c>
    </row>
    <row r="128" spans="1:26" x14ac:dyDescent="0.2">
      <c r="B128" s="54"/>
      <c r="C128" s="48"/>
      <c r="D128" s="45"/>
      <c r="E128" s="46"/>
      <c r="F128" s="55"/>
      <c r="G128" s="57"/>
      <c r="H128" s="57"/>
      <c r="I128" s="58"/>
      <c r="J128" s="56"/>
      <c r="K128" s="58"/>
      <c r="L128" s="56"/>
      <c r="M128" s="58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x14ac:dyDescent="0.25">
      <c r="B129" s="9" t="s">
        <v>269</v>
      </c>
      <c r="C129" s="35"/>
      <c r="D129" s="36"/>
      <c r="E129" s="37"/>
      <c r="F129" s="55"/>
      <c r="G129" s="55"/>
      <c r="H129" s="57"/>
      <c r="I129" s="62"/>
      <c r="J129" s="61"/>
      <c r="K129" s="62"/>
      <c r="L129" s="61"/>
      <c r="M129" s="62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x14ac:dyDescent="0.2">
      <c r="A130" s="10">
        <v>117</v>
      </c>
      <c r="B130" s="49" t="s">
        <v>270</v>
      </c>
      <c r="C130" s="50" t="s">
        <v>266</v>
      </c>
      <c r="D130" s="41">
        <v>82</v>
      </c>
      <c r="E130" s="42"/>
      <c r="F130" s="51">
        <v>575</v>
      </c>
      <c r="G130" s="51">
        <v>85</v>
      </c>
      <c r="H130" s="51">
        <f t="shared" si="28"/>
        <v>660</v>
      </c>
      <c r="I130" s="53"/>
      <c r="J130" s="52">
        <f t="shared" ref="J130:J185" si="52">SUM(H130:I130)</f>
        <v>660</v>
      </c>
      <c r="K130" s="53"/>
      <c r="L130" s="52">
        <f t="shared" ref="L130:L140" si="53">SUM(J130:K130)</f>
        <v>660</v>
      </c>
      <c r="M130" s="53"/>
      <c r="N130" s="52">
        <f t="shared" ref="N130:N140" si="54">SUM(L130:M130)</f>
        <v>660</v>
      </c>
      <c r="O130" s="53">
        <v>0</v>
      </c>
      <c r="P130" s="52">
        <f>SUM(N130:O130)</f>
        <v>660</v>
      </c>
      <c r="Q130" s="53">
        <v>0</v>
      </c>
      <c r="R130" s="52">
        <f t="shared" ref="R130:R136" si="55">SUM(P130:Q130)</f>
        <v>660</v>
      </c>
      <c r="S130" s="53">
        <v>0</v>
      </c>
      <c r="T130" s="52">
        <v>660</v>
      </c>
      <c r="U130" s="53">
        <v>0</v>
      </c>
      <c r="V130" s="52">
        <v>660</v>
      </c>
      <c r="W130" s="53">
        <v>0</v>
      </c>
      <c r="X130" s="52">
        <v>660</v>
      </c>
      <c r="Y130" s="52" t="e">
        <f>VLOOKUP(A:A,'Rangliste ab 9.Rang'!A:R,18,FALSE)</f>
        <v>#N/A</v>
      </c>
      <c r="Z130" s="51" t="e">
        <f t="shared" si="29"/>
        <v>#N/A</v>
      </c>
    </row>
    <row r="131" spans="1:26" x14ac:dyDescent="0.2">
      <c r="A131" s="10">
        <v>118</v>
      </c>
      <c r="B131" s="49" t="s">
        <v>118</v>
      </c>
      <c r="C131" s="50" t="s">
        <v>119</v>
      </c>
      <c r="D131" s="41">
        <v>58</v>
      </c>
      <c r="E131" s="42" t="s">
        <v>45</v>
      </c>
      <c r="F131" s="51">
        <v>880</v>
      </c>
      <c r="G131" s="51">
        <v>80</v>
      </c>
      <c r="H131" s="51">
        <f t="shared" si="28"/>
        <v>960</v>
      </c>
      <c r="I131" s="53">
        <v>80</v>
      </c>
      <c r="J131" s="52">
        <f t="shared" si="52"/>
        <v>1040</v>
      </c>
      <c r="K131" s="53">
        <v>80</v>
      </c>
      <c r="L131" s="52">
        <f t="shared" si="53"/>
        <v>1120</v>
      </c>
      <c r="M131" s="53">
        <v>85</v>
      </c>
      <c r="N131" s="52">
        <f t="shared" si="54"/>
        <v>1205</v>
      </c>
      <c r="O131" s="53">
        <v>75</v>
      </c>
      <c r="P131" s="52">
        <f t="shared" ref="P131:P140" si="56">SUM(N131:O131)</f>
        <v>1280</v>
      </c>
      <c r="Q131" s="53">
        <v>90</v>
      </c>
      <c r="R131" s="52">
        <f t="shared" si="55"/>
        <v>1370</v>
      </c>
      <c r="S131" s="53">
        <v>80</v>
      </c>
      <c r="T131" s="52">
        <v>1450</v>
      </c>
      <c r="U131" s="53">
        <v>75</v>
      </c>
      <c r="V131" s="52">
        <v>1525</v>
      </c>
      <c r="W131" s="53">
        <v>80</v>
      </c>
      <c r="X131" s="52">
        <v>1605</v>
      </c>
      <c r="Y131" s="52">
        <f>VLOOKUP(A:A,'Rangliste ab 9.Rang'!A:R,18,FALSE)</f>
        <v>75</v>
      </c>
      <c r="Z131" s="51">
        <f t="shared" si="29"/>
        <v>1680</v>
      </c>
    </row>
    <row r="132" spans="1:26" x14ac:dyDescent="0.2">
      <c r="A132" s="10">
        <v>120</v>
      </c>
      <c r="B132" s="49" t="s">
        <v>271</v>
      </c>
      <c r="C132" s="50" t="s">
        <v>272</v>
      </c>
      <c r="D132" s="41">
        <v>89</v>
      </c>
      <c r="E132" s="42"/>
      <c r="F132" s="51"/>
      <c r="G132" s="51"/>
      <c r="H132" s="51"/>
      <c r="I132" s="53"/>
      <c r="J132" s="52"/>
      <c r="K132" s="53">
        <v>40</v>
      </c>
      <c r="L132" s="52">
        <f t="shared" si="53"/>
        <v>40</v>
      </c>
      <c r="M132" s="53"/>
      <c r="N132" s="52">
        <f t="shared" si="54"/>
        <v>40</v>
      </c>
      <c r="O132" s="53">
        <v>0</v>
      </c>
      <c r="P132" s="52">
        <f t="shared" si="56"/>
        <v>40</v>
      </c>
      <c r="Q132" s="53">
        <v>0</v>
      </c>
      <c r="R132" s="52">
        <f t="shared" si="55"/>
        <v>40</v>
      </c>
      <c r="S132" s="53">
        <v>0</v>
      </c>
      <c r="T132" s="52">
        <v>40</v>
      </c>
      <c r="U132" s="53">
        <v>0</v>
      </c>
      <c r="V132" s="52">
        <v>40</v>
      </c>
      <c r="W132" s="53">
        <v>0</v>
      </c>
      <c r="X132" s="52">
        <v>40</v>
      </c>
      <c r="Y132" s="52" t="e">
        <f>VLOOKUP(A:A,'Rangliste ab 9.Rang'!A:R,18,FALSE)</f>
        <v>#N/A</v>
      </c>
      <c r="Z132" s="51" t="e">
        <f t="shared" si="29"/>
        <v>#N/A</v>
      </c>
    </row>
    <row r="133" spans="1:26" x14ac:dyDescent="0.2">
      <c r="A133" s="10">
        <v>323</v>
      </c>
      <c r="B133" s="59" t="s">
        <v>422</v>
      </c>
      <c r="C133" s="64" t="s">
        <v>362</v>
      </c>
      <c r="D133" s="41">
        <v>91</v>
      </c>
      <c r="E133" s="42" t="s">
        <v>13</v>
      </c>
      <c r="F133" s="51"/>
      <c r="G133" s="51"/>
      <c r="H133" s="51"/>
      <c r="I133" s="53"/>
      <c r="J133" s="52"/>
      <c r="K133" s="53"/>
      <c r="L133" s="52"/>
      <c r="M133" s="53"/>
      <c r="N133" s="52"/>
      <c r="O133" s="53"/>
      <c r="P133" s="52"/>
      <c r="Q133" s="53"/>
      <c r="R133" s="52"/>
      <c r="S133" s="53"/>
      <c r="T133" s="52">
        <v>0</v>
      </c>
      <c r="U133" s="53">
        <v>60</v>
      </c>
      <c r="V133" s="52">
        <v>60</v>
      </c>
      <c r="W133" s="53">
        <v>75</v>
      </c>
      <c r="X133" s="52">
        <v>135</v>
      </c>
      <c r="Y133" s="52" t="e">
        <f>VLOOKUP(A:A,'Rangliste ab 9.Rang'!A:R,18,FALSE)</f>
        <v>#N/A</v>
      </c>
      <c r="Z133" s="51" t="e">
        <f t="shared" si="29"/>
        <v>#N/A</v>
      </c>
    </row>
    <row r="134" spans="1:26" x14ac:dyDescent="0.2">
      <c r="A134" s="10">
        <v>313</v>
      </c>
      <c r="B134" s="49" t="s">
        <v>409</v>
      </c>
      <c r="C134" s="50" t="s">
        <v>206</v>
      </c>
      <c r="D134" s="41">
        <v>94</v>
      </c>
      <c r="E134" s="42" t="s">
        <v>13</v>
      </c>
      <c r="F134" s="51"/>
      <c r="G134" s="51"/>
      <c r="H134" s="51"/>
      <c r="I134" s="53"/>
      <c r="J134" s="52"/>
      <c r="K134" s="53"/>
      <c r="L134" s="52"/>
      <c r="M134" s="53"/>
      <c r="N134" s="52"/>
      <c r="O134" s="53"/>
      <c r="P134" s="52"/>
      <c r="Q134" s="53"/>
      <c r="R134" s="52"/>
      <c r="S134" s="53"/>
      <c r="T134" s="52">
        <v>0</v>
      </c>
      <c r="U134" s="53">
        <v>80</v>
      </c>
      <c r="V134" s="52">
        <v>80</v>
      </c>
      <c r="W134" s="53">
        <v>0</v>
      </c>
      <c r="X134" s="52">
        <v>80</v>
      </c>
      <c r="Y134" s="52">
        <f>VLOOKUP(A:A,'Rangliste ab 9.Rang'!A:R,18,FALSE)</f>
        <v>85</v>
      </c>
      <c r="Z134" s="51">
        <f t="shared" si="29"/>
        <v>165</v>
      </c>
    </row>
    <row r="135" spans="1:26" x14ac:dyDescent="0.2">
      <c r="A135" s="10">
        <v>122</v>
      </c>
      <c r="B135" s="49" t="s">
        <v>273</v>
      </c>
      <c r="C135" s="50" t="s">
        <v>274</v>
      </c>
      <c r="D135" s="41">
        <v>85</v>
      </c>
      <c r="E135" s="42"/>
      <c r="F135" s="51">
        <v>240</v>
      </c>
      <c r="G135" s="51">
        <v>90</v>
      </c>
      <c r="H135" s="51">
        <f t="shared" si="28"/>
        <v>330</v>
      </c>
      <c r="I135" s="53"/>
      <c r="J135" s="52">
        <f t="shared" si="52"/>
        <v>330</v>
      </c>
      <c r="K135" s="53">
        <v>100</v>
      </c>
      <c r="L135" s="52">
        <f t="shared" si="53"/>
        <v>430</v>
      </c>
      <c r="M135" s="53"/>
      <c r="N135" s="52">
        <f t="shared" si="54"/>
        <v>430</v>
      </c>
      <c r="O135" s="53">
        <v>0</v>
      </c>
      <c r="P135" s="52">
        <f t="shared" si="56"/>
        <v>430</v>
      </c>
      <c r="Q135" s="53">
        <v>0</v>
      </c>
      <c r="R135" s="52">
        <f t="shared" si="55"/>
        <v>430</v>
      </c>
      <c r="S135" s="53">
        <v>0</v>
      </c>
      <c r="T135" s="52">
        <v>430</v>
      </c>
      <c r="U135" s="53">
        <v>0</v>
      </c>
      <c r="V135" s="52">
        <v>430</v>
      </c>
      <c r="W135" s="53">
        <v>0</v>
      </c>
      <c r="X135" s="52">
        <v>430</v>
      </c>
      <c r="Y135" s="52" t="e">
        <f>VLOOKUP(A:A,'Rangliste ab 9.Rang'!A:R,18,FALSE)</f>
        <v>#N/A</v>
      </c>
      <c r="Z135" s="51" t="e">
        <f t="shared" si="29"/>
        <v>#N/A</v>
      </c>
    </row>
    <row r="136" spans="1:26" x14ac:dyDescent="0.2">
      <c r="A136" s="10">
        <v>125</v>
      </c>
      <c r="B136" s="49" t="s">
        <v>195</v>
      </c>
      <c r="C136" s="50" t="s">
        <v>196</v>
      </c>
      <c r="D136" s="41">
        <v>61</v>
      </c>
      <c r="E136" s="42" t="s">
        <v>147</v>
      </c>
      <c r="F136" s="51"/>
      <c r="G136" s="51"/>
      <c r="H136" s="51">
        <v>0</v>
      </c>
      <c r="I136" s="53">
        <v>65</v>
      </c>
      <c r="J136" s="52">
        <v>65</v>
      </c>
      <c r="K136" s="53"/>
      <c r="L136" s="52">
        <f t="shared" si="53"/>
        <v>65</v>
      </c>
      <c r="M136" s="53">
        <v>60</v>
      </c>
      <c r="N136" s="52">
        <f t="shared" si="54"/>
        <v>125</v>
      </c>
      <c r="O136" s="53">
        <v>0</v>
      </c>
      <c r="P136" s="52">
        <f t="shared" si="56"/>
        <v>125</v>
      </c>
      <c r="Q136" s="53">
        <v>0</v>
      </c>
      <c r="R136" s="52">
        <f t="shared" si="55"/>
        <v>125</v>
      </c>
      <c r="S136" s="53">
        <v>0</v>
      </c>
      <c r="T136" s="52">
        <v>125</v>
      </c>
      <c r="U136" s="53">
        <v>0</v>
      </c>
      <c r="V136" s="52">
        <v>125</v>
      </c>
      <c r="W136" s="53">
        <v>0</v>
      </c>
      <c r="X136" s="52">
        <v>125</v>
      </c>
      <c r="Y136" s="52" t="e">
        <f>VLOOKUP(A:A,'Rangliste ab 9.Rang'!A:R,18,FALSE)</f>
        <v>#N/A</v>
      </c>
      <c r="Z136" s="51" t="e">
        <f t="shared" si="29"/>
        <v>#N/A</v>
      </c>
    </row>
    <row r="137" spans="1:26" x14ac:dyDescent="0.2">
      <c r="A137" s="10">
        <v>300</v>
      </c>
      <c r="B137" s="49" t="s">
        <v>384</v>
      </c>
      <c r="C137" s="50" t="s">
        <v>385</v>
      </c>
      <c r="D137" s="41">
        <v>67</v>
      </c>
      <c r="E137" s="42" t="s">
        <v>45</v>
      </c>
      <c r="F137" s="51">
        <v>1510</v>
      </c>
      <c r="G137" s="51"/>
      <c r="H137" s="51">
        <v>1510</v>
      </c>
      <c r="I137" s="53"/>
      <c r="J137" s="52">
        <v>1510</v>
      </c>
      <c r="K137" s="53"/>
      <c r="L137" s="52">
        <v>1510</v>
      </c>
      <c r="M137" s="53"/>
      <c r="N137" s="52">
        <v>1510</v>
      </c>
      <c r="O137" s="53"/>
      <c r="P137" s="52">
        <v>1510</v>
      </c>
      <c r="Q137" s="53">
        <v>60</v>
      </c>
      <c r="R137" s="52">
        <f>SUM(P137:Q137)</f>
        <v>1570</v>
      </c>
      <c r="S137" s="53">
        <v>0</v>
      </c>
      <c r="T137" s="52">
        <v>1570</v>
      </c>
      <c r="U137" s="53">
        <v>0</v>
      </c>
      <c r="V137" s="52">
        <v>1570</v>
      </c>
      <c r="W137" s="53">
        <v>0</v>
      </c>
      <c r="X137" s="52">
        <v>1570</v>
      </c>
      <c r="Y137" s="52">
        <f>VLOOKUP(A:A,'Rangliste ab 9.Rang'!A:R,18,FALSE)</f>
        <v>65</v>
      </c>
      <c r="Z137" s="51">
        <f t="shared" si="29"/>
        <v>1635</v>
      </c>
    </row>
    <row r="138" spans="1:26" x14ac:dyDescent="0.2">
      <c r="A138" s="10">
        <v>130</v>
      </c>
      <c r="B138" s="49" t="s">
        <v>49</v>
      </c>
      <c r="C138" s="50" t="s">
        <v>46</v>
      </c>
      <c r="D138" s="41">
        <v>81</v>
      </c>
      <c r="E138" s="42" t="s">
        <v>45</v>
      </c>
      <c r="F138" s="51">
        <v>255</v>
      </c>
      <c r="G138" s="51">
        <v>95</v>
      </c>
      <c r="H138" s="51">
        <f t="shared" ref="H138:H192" si="57">SUM(F138:G138)</f>
        <v>350</v>
      </c>
      <c r="I138" s="53">
        <v>100</v>
      </c>
      <c r="J138" s="52">
        <f t="shared" si="52"/>
        <v>450</v>
      </c>
      <c r="K138" s="53">
        <v>90</v>
      </c>
      <c r="L138" s="52">
        <f t="shared" si="53"/>
        <v>540</v>
      </c>
      <c r="M138" s="53">
        <v>95</v>
      </c>
      <c r="N138" s="52">
        <f t="shared" si="54"/>
        <v>635</v>
      </c>
      <c r="O138" s="53">
        <v>90</v>
      </c>
      <c r="P138" s="52">
        <f t="shared" si="56"/>
        <v>725</v>
      </c>
      <c r="Q138" s="53">
        <v>100</v>
      </c>
      <c r="R138" s="52">
        <f t="shared" ref="R138:R140" si="58">SUM(P138:Q138)</f>
        <v>825</v>
      </c>
      <c r="S138" s="53">
        <v>100</v>
      </c>
      <c r="T138" s="52">
        <v>925</v>
      </c>
      <c r="U138" s="53">
        <v>0</v>
      </c>
      <c r="V138" s="52">
        <v>925</v>
      </c>
      <c r="W138" s="53">
        <v>95</v>
      </c>
      <c r="X138" s="52">
        <v>1020</v>
      </c>
      <c r="Y138" s="52" t="e">
        <f>VLOOKUP(A:A,'Rangliste ab 9.Rang'!A:R,18,FALSE)</f>
        <v>#N/A</v>
      </c>
      <c r="Z138" s="51" t="e">
        <f t="shared" si="29"/>
        <v>#N/A</v>
      </c>
    </row>
    <row r="139" spans="1:26" x14ac:dyDescent="0.2">
      <c r="A139" s="10">
        <v>131</v>
      </c>
      <c r="B139" s="49" t="s">
        <v>188</v>
      </c>
      <c r="C139" s="50" t="s">
        <v>50</v>
      </c>
      <c r="D139" s="41">
        <v>85</v>
      </c>
      <c r="E139" s="42" t="s">
        <v>45</v>
      </c>
      <c r="F139" s="51">
        <v>145</v>
      </c>
      <c r="G139" s="51">
        <v>90</v>
      </c>
      <c r="H139" s="51">
        <f t="shared" si="57"/>
        <v>235</v>
      </c>
      <c r="I139" s="53">
        <v>80</v>
      </c>
      <c r="J139" s="52">
        <f t="shared" si="52"/>
        <v>315</v>
      </c>
      <c r="K139" s="53"/>
      <c r="L139" s="52">
        <f t="shared" si="53"/>
        <v>315</v>
      </c>
      <c r="M139" s="53">
        <v>85</v>
      </c>
      <c r="N139" s="52">
        <f t="shared" si="54"/>
        <v>400</v>
      </c>
      <c r="O139" s="53">
        <v>0</v>
      </c>
      <c r="P139" s="52">
        <f t="shared" si="56"/>
        <v>400</v>
      </c>
      <c r="Q139" s="53">
        <v>0</v>
      </c>
      <c r="R139" s="52">
        <f t="shared" si="58"/>
        <v>400</v>
      </c>
      <c r="S139" s="53">
        <v>0</v>
      </c>
      <c r="T139" s="52">
        <v>400</v>
      </c>
      <c r="U139" s="53">
        <v>0</v>
      </c>
      <c r="V139" s="52">
        <v>400</v>
      </c>
      <c r="W139" s="53">
        <v>0</v>
      </c>
      <c r="X139" s="52">
        <v>400</v>
      </c>
      <c r="Y139" s="52" t="e">
        <f>VLOOKUP(A:A,'Rangliste ab 9.Rang'!A:R,18,FALSE)</f>
        <v>#N/A</v>
      </c>
      <c r="Z139" s="51" t="e">
        <f t="shared" si="29"/>
        <v>#N/A</v>
      </c>
    </row>
    <row r="140" spans="1:26" x14ac:dyDescent="0.2">
      <c r="A140" s="10">
        <v>135</v>
      </c>
      <c r="B140" s="49" t="s">
        <v>275</v>
      </c>
      <c r="C140" s="50" t="s">
        <v>276</v>
      </c>
      <c r="D140" s="41">
        <v>84</v>
      </c>
      <c r="E140" s="42"/>
      <c r="F140" s="51"/>
      <c r="G140" s="51"/>
      <c r="H140" s="51"/>
      <c r="I140" s="53"/>
      <c r="J140" s="52"/>
      <c r="K140" s="53">
        <v>85</v>
      </c>
      <c r="L140" s="52">
        <f t="shared" si="53"/>
        <v>85</v>
      </c>
      <c r="M140" s="53"/>
      <c r="N140" s="52">
        <f t="shared" si="54"/>
        <v>85</v>
      </c>
      <c r="O140" s="53">
        <v>0</v>
      </c>
      <c r="P140" s="52">
        <f t="shared" si="56"/>
        <v>85</v>
      </c>
      <c r="Q140" s="53">
        <v>0</v>
      </c>
      <c r="R140" s="52">
        <f t="shared" si="58"/>
        <v>85</v>
      </c>
      <c r="S140" s="53">
        <v>0</v>
      </c>
      <c r="T140" s="52">
        <v>85</v>
      </c>
      <c r="U140" s="53">
        <v>0</v>
      </c>
      <c r="V140" s="52">
        <v>85</v>
      </c>
      <c r="W140" s="53">
        <v>0</v>
      </c>
      <c r="X140" s="52">
        <v>85</v>
      </c>
      <c r="Y140" s="52" t="e">
        <f>VLOOKUP(A:A,'Rangliste ab 9.Rang'!A:R,18,FALSE)</f>
        <v>#N/A</v>
      </c>
      <c r="Z140" s="51" t="e">
        <f t="shared" si="29"/>
        <v>#N/A</v>
      </c>
    </row>
    <row r="141" spans="1:26" x14ac:dyDescent="0.2">
      <c r="A141" s="10">
        <v>340</v>
      </c>
      <c r="B141" s="59" t="s">
        <v>459</v>
      </c>
      <c r="C141" s="64" t="s">
        <v>460</v>
      </c>
      <c r="D141" s="41">
        <v>96</v>
      </c>
      <c r="E141" s="42" t="s">
        <v>7</v>
      </c>
      <c r="F141" s="51"/>
      <c r="G141" s="51"/>
      <c r="H141" s="51"/>
      <c r="I141" s="53"/>
      <c r="J141" s="52"/>
      <c r="K141" s="53"/>
      <c r="L141" s="52"/>
      <c r="M141" s="53"/>
      <c r="N141" s="52"/>
      <c r="O141" s="53"/>
      <c r="P141" s="52"/>
      <c r="Q141" s="53"/>
      <c r="R141" s="52"/>
      <c r="S141" s="53"/>
      <c r="T141" s="52"/>
      <c r="U141" s="53"/>
      <c r="V141" s="52"/>
      <c r="W141" s="53"/>
      <c r="X141" s="52"/>
      <c r="Y141" s="52" t="e">
        <f>VLOOKUP(A:A,'Rangliste ab 9.Rang'!A:R,18,FALSE)</f>
        <v>#N/A</v>
      </c>
      <c r="Z141" s="51" t="e">
        <f t="shared" ref="Z141" si="59">SUM(X141:Y141)</f>
        <v>#N/A</v>
      </c>
    </row>
    <row r="142" spans="1:26" x14ac:dyDescent="0.2">
      <c r="B142" s="54"/>
      <c r="C142" s="48"/>
      <c r="D142" s="45"/>
      <c r="E142" s="46"/>
      <c r="F142" s="57"/>
      <c r="G142" s="55"/>
      <c r="H142" s="57"/>
      <c r="I142" s="58"/>
      <c r="J142" s="56"/>
      <c r="K142" s="58"/>
      <c r="L142" s="56"/>
      <c r="M142" s="58"/>
      <c r="N142" s="56"/>
      <c r="O142" s="56"/>
      <c r="P142" s="56"/>
      <c r="Q142" s="58"/>
      <c r="R142" s="56"/>
      <c r="S142" s="58"/>
      <c r="T142" s="56"/>
      <c r="U142" s="58"/>
      <c r="V142" s="56"/>
      <c r="W142" s="58"/>
      <c r="X142" s="56"/>
      <c r="Y142" s="56"/>
      <c r="Z142" s="56"/>
    </row>
    <row r="143" spans="1:26" ht="15.75" x14ac:dyDescent="0.25">
      <c r="B143" s="9" t="s">
        <v>277</v>
      </c>
      <c r="C143" s="35"/>
      <c r="D143" s="36"/>
      <c r="E143" s="37"/>
      <c r="F143" s="57"/>
      <c r="G143" s="55"/>
      <c r="H143" s="57"/>
      <c r="I143" s="58"/>
      <c r="J143" s="56"/>
      <c r="K143" s="58"/>
      <c r="L143" s="56"/>
      <c r="M143" s="58"/>
      <c r="N143" s="56"/>
      <c r="O143" s="56"/>
      <c r="P143" s="56"/>
      <c r="Q143" s="58"/>
      <c r="R143" s="56"/>
      <c r="S143" s="58"/>
      <c r="T143" s="56"/>
      <c r="U143" s="58"/>
      <c r="V143" s="56"/>
      <c r="W143" s="58"/>
      <c r="X143" s="56"/>
      <c r="Y143" s="61"/>
      <c r="Z143" s="61"/>
    </row>
    <row r="144" spans="1:26" x14ac:dyDescent="0.2">
      <c r="A144" s="10">
        <v>336</v>
      </c>
      <c r="B144" s="59" t="s">
        <v>452</v>
      </c>
      <c r="C144" s="64" t="s">
        <v>453</v>
      </c>
      <c r="D144" s="41">
        <v>97</v>
      </c>
      <c r="E144" s="42" t="s">
        <v>13</v>
      </c>
      <c r="F144" s="51"/>
      <c r="G144" s="51"/>
      <c r="H144" s="51"/>
      <c r="I144" s="53"/>
      <c r="J144" s="52"/>
      <c r="K144" s="53"/>
      <c r="L144" s="52"/>
      <c r="M144" s="53"/>
      <c r="N144" s="52"/>
      <c r="O144" s="53"/>
      <c r="P144" s="52"/>
      <c r="Q144" s="53"/>
      <c r="R144" s="52"/>
      <c r="S144" s="53"/>
      <c r="T144" s="52"/>
      <c r="U144" s="53"/>
      <c r="V144" s="52"/>
      <c r="W144" s="53"/>
      <c r="X144" s="52"/>
      <c r="Y144" s="52">
        <f>VLOOKUP(A:A,'Rangliste ab 9.Rang'!A:R,18,FALSE)</f>
        <v>60</v>
      </c>
      <c r="Z144" s="51">
        <f t="shared" ref="Z144" si="60">SUM(X144:Y144)</f>
        <v>60</v>
      </c>
    </row>
    <row r="145" spans="1:26" x14ac:dyDescent="0.2">
      <c r="A145" s="10">
        <v>136</v>
      </c>
      <c r="B145" s="49" t="s">
        <v>152</v>
      </c>
      <c r="C145" s="50" t="s">
        <v>153</v>
      </c>
      <c r="D145" s="41">
        <v>53</v>
      </c>
      <c r="E145" s="42" t="s">
        <v>147</v>
      </c>
      <c r="F145" s="51">
        <v>1700</v>
      </c>
      <c r="G145" s="51">
        <v>60</v>
      </c>
      <c r="H145" s="51">
        <f t="shared" si="57"/>
        <v>1760</v>
      </c>
      <c r="I145" s="53">
        <v>60</v>
      </c>
      <c r="J145" s="52">
        <f t="shared" si="52"/>
        <v>1820</v>
      </c>
      <c r="K145" s="53">
        <v>40</v>
      </c>
      <c r="L145" s="52">
        <f t="shared" ref="L145:L153" si="61">SUM(J145:K145)</f>
        <v>1860</v>
      </c>
      <c r="M145" s="53">
        <v>55</v>
      </c>
      <c r="N145" s="52">
        <f t="shared" ref="N145:N153" si="62">SUM(L145:M145)</f>
        <v>1915</v>
      </c>
      <c r="O145" s="53">
        <v>0</v>
      </c>
      <c r="P145" s="52">
        <f>SUM(N145:O145)</f>
        <v>1915</v>
      </c>
      <c r="Q145" s="53">
        <v>0</v>
      </c>
      <c r="R145" s="52">
        <f t="shared" ref="R145:R153" si="63">SUM(P145:Q145)</f>
        <v>1915</v>
      </c>
      <c r="S145" s="53">
        <v>0</v>
      </c>
      <c r="T145" s="52">
        <v>1915</v>
      </c>
      <c r="U145" s="53">
        <v>0</v>
      </c>
      <c r="V145" s="52">
        <v>1915</v>
      </c>
      <c r="W145" s="53">
        <v>0</v>
      </c>
      <c r="X145" s="52">
        <v>1915</v>
      </c>
      <c r="Y145" s="52" t="e">
        <f>VLOOKUP(A:A,'Rangliste ab 9.Rang'!A:R,18,FALSE)</f>
        <v>#N/A</v>
      </c>
      <c r="Z145" s="51" t="e">
        <f t="shared" ref="Z145:Z207" si="64">SUM(X145:Y145)</f>
        <v>#N/A</v>
      </c>
    </row>
    <row r="146" spans="1:26" x14ac:dyDescent="0.2">
      <c r="A146" s="10">
        <v>294</v>
      </c>
      <c r="B146" s="59" t="s">
        <v>374</v>
      </c>
      <c r="C146" s="64" t="s">
        <v>15</v>
      </c>
      <c r="D146" s="41">
        <v>92</v>
      </c>
      <c r="E146" s="42" t="s">
        <v>13</v>
      </c>
      <c r="F146" s="51"/>
      <c r="G146" s="51"/>
      <c r="H146" s="51"/>
      <c r="I146" s="53"/>
      <c r="J146" s="52"/>
      <c r="K146" s="53"/>
      <c r="L146" s="52"/>
      <c r="M146" s="53"/>
      <c r="N146" s="52">
        <v>0</v>
      </c>
      <c r="O146" s="53">
        <v>45</v>
      </c>
      <c r="P146" s="52">
        <f>SUM(N146:O146)</f>
        <v>45</v>
      </c>
      <c r="Q146" s="53">
        <v>0</v>
      </c>
      <c r="R146" s="52">
        <f t="shared" si="63"/>
        <v>45</v>
      </c>
      <c r="S146" s="53">
        <v>0</v>
      </c>
      <c r="T146" s="52">
        <v>45</v>
      </c>
      <c r="U146" s="53">
        <v>0</v>
      </c>
      <c r="V146" s="52">
        <v>45</v>
      </c>
      <c r="W146" s="53">
        <v>0</v>
      </c>
      <c r="X146" s="52">
        <v>45</v>
      </c>
      <c r="Y146" s="52" t="e">
        <f>VLOOKUP(A:A,'Rangliste ab 9.Rang'!A:R,18,FALSE)</f>
        <v>#N/A</v>
      </c>
      <c r="Z146" s="51" t="e">
        <f t="shared" si="64"/>
        <v>#N/A</v>
      </c>
    </row>
    <row r="147" spans="1:26" x14ac:dyDescent="0.2">
      <c r="A147" s="10">
        <v>138</v>
      </c>
      <c r="B147" s="49" t="s">
        <v>278</v>
      </c>
      <c r="C147" s="50" t="s">
        <v>279</v>
      </c>
      <c r="D147" s="41">
        <v>70</v>
      </c>
      <c r="E147" s="42" t="s">
        <v>147</v>
      </c>
      <c r="F147" s="51">
        <v>895</v>
      </c>
      <c r="G147" s="51">
        <v>65</v>
      </c>
      <c r="H147" s="51">
        <f t="shared" si="57"/>
        <v>960</v>
      </c>
      <c r="I147" s="53">
        <v>55</v>
      </c>
      <c r="J147" s="52">
        <f t="shared" si="52"/>
        <v>1015</v>
      </c>
      <c r="K147" s="53"/>
      <c r="L147" s="52">
        <f t="shared" si="61"/>
        <v>1015</v>
      </c>
      <c r="M147" s="53"/>
      <c r="N147" s="52">
        <f t="shared" si="62"/>
        <v>1015</v>
      </c>
      <c r="O147" s="53">
        <v>0</v>
      </c>
      <c r="P147" s="52">
        <f t="shared" ref="P147:P153" si="65">SUM(N147:O147)</f>
        <v>1015</v>
      </c>
      <c r="Q147" s="53">
        <v>0</v>
      </c>
      <c r="R147" s="52">
        <f t="shared" si="63"/>
        <v>1015</v>
      </c>
      <c r="S147" s="53">
        <v>0</v>
      </c>
      <c r="T147" s="52">
        <v>1015</v>
      </c>
      <c r="U147" s="53">
        <v>0</v>
      </c>
      <c r="V147" s="52">
        <v>1015</v>
      </c>
      <c r="W147" s="53">
        <v>0</v>
      </c>
      <c r="X147" s="52">
        <v>1015</v>
      </c>
      <c r="Y147" s="52" t="e">
        <f>VLOOKUP(A:A,'Rangliste ab 9.Rang'!A:R,18,FALSE)</f>
        <v>#N/A</v>
      </c>
      <c r="Z147" s="51" t="e">
        <f t="shared" si="64"/>
        <v>#N/A</v>
      </c>
    </row>
    <row r="148" spans="1:26" x14ac:dyDescent="0.2">
      <c r="A148" s="10">
        <v>292</v>
      </c>
      <c r="B148" s="49" t="s">
        <v>368</v>
      </c>
      <c r="C148" s="50" t="s">
        <v>323</v>
      </c>
      <c r="D148" s="41">
        <v>93</v>
      </c>
      <c r="E148" s="42" t="s">
        <v>45</v>
      </c>
      <c r="F148" s="51"/>
      <c r="G148" s="51"/>
      <c r="H148" s="51"/>
      <c r="I148" s="53"/>
      <c r="J148" s="52"/>
      <c r="K148" s="53"/>
      <c r="L148" s="52"/>
      <c r="M148" s="53"/>
      <c r="N148" s="52">
        <v>0</v>
      </c>
      <c r="O148" s="53">
        <v>70</v>
      </c>
      <c r="P148" s="52">
        <f t="shared" ref="P148" si="66">SUM(N148:O148)</f>
        <v>70</v>
      </c>
      <c r="Q148" s="53">
        <v>80</v>
      </c>
      <c r="R148" s="52">
        <f t="shared" si="63"/>
        <v>150</v>
      </c>
      <c r="S148" s="53">
        <v>85</v>
      </c>
      <c r="T148" s="52">
        <v>235</v>
      </c>
      <c r="U148" s="53">
        <v>0</v>
      </c>
      <c r="V148" s="52">
        <v>235</v>
      </c>
      <c r="W148" s="53">
        <v>0</v>
      </c>
      <c r="X148" s="52">
        <v>235</v>
      </c>
      <c r="Y148" s="52" t="e">
        <f>VLOOKUP(A:A,'Rangliste ab 9.Rang'!A:R,18,FALSE)</f>
        <v>#N/A</v>
      </c>
      <c r="Z148" s="51" t="e">
        <f t="shared" si="64"/>
        <v>#N/A</v>
      </c>
    </row>
    <row r="149" spans="1:26" x14ac:dyDescent="0.2">
      <c r="A149" s="10">
        <v>139</v>
      </c>
      <c r="B149" s="49" t="s">
        <v>138</v>
      </c>
      <c r="C149" s="50" t="s">
        <v>42</v>
      </c>
      <c r="D149" s="41">
        <v>91</v>
      </c>
      <c r="E149" s="42" t="s">
        <v>32</v>
      </c>
      <c r="F149" s="51"/>
      <c r="G149" s="51"/>
      <c r="H149" s="51"/>
      <c r="I149" s="53"/>
      <c r="J149" s="52"/>
      <c r="K149" s="53">
        <v>40</v>
      </c>
      <c r="L149" s="52">
        <f t="shared" si="61"/>
        <v>40</v>
      </c>
      <c r="M149" s="53">
        <v>45</v>
      </c>
      <c r="N149" s="52">
        <f t="shared" si="62"/>
        <v>85</v>
      </c>
      <c r="O149" s="53">
        <v>70</v>
      </c>
      <c r="P149" s="52">
        <f t="shared" si="65"/>
        <v>155</v>
      </c>
      <c r="Q149" s="53">
        <v>85</v>
      </c>
      <c r="R149" s="52">
        <f t="shared" si="63"/>
        <v>240</v>
      </c>
      <c r="S149" s="53">
        <v>70</v>
      </c>
      <c r="T149" s="52">
        <v>310</v>
      </c>
      <c r="U149" s="53">
        <v>75</v>
      </c>
      <c r="V149" s="52">
        <v>385</v>
      </c>
      <c r="W149" s="53">
        <v>75</v>
      </c>
      <c r="X149" s="52">
        <v>460</v>
      </c>
      <c r="Y149" s="52">
        <f>VLOOKUP(A:A,'Rangliste ab 9.Rang'!A:R,18,FALSE)</f>
        <v>75</v>
      </c>
      <c r="Z149" s="51">
        <f t="shared" si="64"/>
        <v>535</v>
      </c>
    </row>
    <row r="150" spans="1:26" x14ac:dyDescent="0.2">
      <c r="A150" s="10">
        <v>140</v>
      </c>
      <c r="B150" s="49" t="s">
        <v>51</v>
      </c>
      <c r="C150" s="50" t="s">
        <v>52</v>
      </c>
      <c r="D150" s="41">
        <v>62</v>
      </c>
      <c r="E150" s="42" t="s">
        <v>45</v>
      </c>
      <c r="F150" s="51">
        <v>1855</v>
      </c>
      <c r="G150" s="51">
        <v>90</v>
      </c>
      <c r="H150" s="51">
        <f t="shared" si="57"/>
        <v>1945</v>
      </c>
      <c r="I150" s="53">
        <v>100</v>
      </c>
      <c r="J150" s="52">
        <f t="shared" si="52"/>
        <v>2045</v>
      </c>
      <c r="K150" s="53">
        <v>95</v>
      </c>
      <c r="L150" s="52">
        <f t="shared" si="61"/>
        <v>2140</v>
      </c>
      <c r="M150" s="53">
        <v>100</v>
      </c>
      <c r="N150" s="52">
        <f t="shared" si="62"/>
        <v>2240</v>
      </c>
      <c r="O150" s="53">
        <v>100</v>
      </c>
      <c r="P150" s="52">
        <f t="shared" si="65"/>
        <v>2340</v>
      </c>
      <c r="Q150" s="53">
        <v>100</v>
      </c>
      <c r="R150" s="52">
        <f t="shared" si="63"/>
        <v>2440</v>
      </c>
      <c r="S150" s="53">
        <v>95</v>
      </c>
      <c r="T150" s="52">
        <v>2535</v>
      </c>
      <c r="U150" s="53">
        <v>100</v>
      </c>
      <c r="V150" s="52">
        <v>2635</v>
      </c>
      <c r="W150" s="53">
        <v>95</v>
      </c>
      <c r="X150" s="52">
        <v>2730</v>
      </c>
      <c r="Y150" s="52">
        <f>VLOOKUP(A:A,'Rangliste ab 9.Rang'!A:R,18,FALSE)</f>
        <v>85</v>
      </c>
      <c r="Z150" s="51">
        <f t="shared" si="64"/>
        <v>2815</v>
      </c>
    </row>
    <row r="151" spans="1:26" x14ac:dyDescent="0.2">
      <c r="A151" s="10">
        <v>142</v>
      </c>
      <c r="B151" s="49" t="s">
        <v>170</v>
      </c>
      <c r="C151" s="50" t="s">
        <v>280</v>
      </c>
      <c r="D151" s="41">
        <v>86</v>
      </c>
      <c r="E151" s="42" t="s">
        <v>45</v>
      </c>
      <c r="F151" s="51"/>
      <c r="G151" s="51"/>
      <c r="H151" s="51">
        <v>0</v>
      </c>
      <c r="I151" s="53">
        <v>80</v>
      </c>
      <c r="J151" s="52">
        <f t="shared" si="52"/>
        <v>80</v>
      </c>
      <c r="K151" s="53">
        <v>80</v>
      </c>
      <c r="L151" s="52">
        <f t="shared" si="61"/>
        <v>160</v>
      </c>
      <c r="M151" s="53">
        <v>80</v>
      </c>
      <c r="N151" s="52">
        <f t="shared" si="62"/>
        <v>240</v>
      </c>
      <c r="O151" s="53">
        <v>80</v>
      </c>
      <c r="P151" s="52">
        <f t="shared" si="65"/>
        <v>320</v>
      </c>
      <c r="Q151" s="53">
        <v>90</v>
      </c>
      <c r="R151" s="52">
        <f t="shared" si="63"/>
        <v>410</v>
      </c>
      <c r="S151" s="53">
        <v>75</v>
      </c>
      <c r="T151" s="52">
        <v>485</v>
      </c>
      <c r="U151" s="53">
        <v>0</v>
      </c>
      <c r="V151" s="52">
        <v>485</v>
      </c>
      <c r="W151" s="53">
        <v>75</v>
      </c>
      <c r="X151" s="52">
        <v>560</v>
      </c>
      <c r="Y151" s="52">
        <f>VLOOKUP(A:A,'Rangliste ab 9.Rang'!A:R,18,FALSE)</f>
        <v>80</v>
      </c>
      <c r="Z151" s="51">
        <f t="shared" si="64"/>
        <v>640</v>
      </c>
    </row>
    <row r="152" spans="1:26" x14ac:dyDescent="0.2">
      <c r="A152" s="10">
        <v>143</v>
      </c>
      <c r="B152" s="49" t="s">
        <v>281</v>
      </c>
      <c r="C152" s="50" t="s">
        <v>282</v>
      </c>
      <c r="D152" s="41">
        <v>90</v>
      </c>
      <c r="E152" s="42" t="s">
        <v>13</v>
      </c>
      <c r="F152" s="51"/>
      <c r="G152" s="51"/>
      <c r="H152" s="51">
        <v>0</v>
      </c>
      <c r="I152" s="53">
        <v>75</v>
      </c>
      <c r="J152" s="52">
        <f t="shared" si="52"/>
        <v>75</v>
      </c>
      <c r="K152" s="53">
        <v>45</v>
      </c>
      <c r="L152" s="52">
        <f t="shared" si="61"/>
        <v>120</v>
      </c>
      <c r="M152" s="53"/>
      <c r="N152" s="52">
        <f t="shared" si="62"/>
        <v>120</v>
      </c>
      <c r="O152" s="53">
        <v>0</v>
      </c>
      <c r="P152" s="52">
        <f t="shared" si="65"/>
        <v>120</v>
      </c>
      <c r="Q152" s="53">
        <v>0</v>
      </c>
      <c r="R152" s="52">
        <f t="shared" si="63"/>
        <v>120</v>
      </c>
      <c r="S152" s="53">
        <v>0</v>
      </c>
      <c r="T152" s="52">
        <v>120</v>
      </c>
      <c r="U152" s="53">
        <v>0</v>
      </c>
      <c r="V152" s="52">
        <v>120</v>
      </c>
      <c r="W152" s="53">
        <v>0</v>
      </c>
      <c r="X152" s="52">
        <v>120</v>
      </c>
      <c r="Y152" s="52" t="e">
        <f>VLOOKUP(A:A,'Rangliste ab 9.Rang'!A:R,18,FALSE)</f>
        <v>#N/A</v>
      </c>
      <c r="Z152" s="51" t="e">
        <f t="shared" si="64"/>
        <v>#N/A</v>
      </c>
    </row>
    <row r="153" spans="1:26" x14ac:dyDescent="0.2">
      <c r="A153" s="10">
        <v>144</v>
      </c>
      <c r="B153" s="49" t="s">
        <v>283</v>
      </c>
      <c r="C153" s="50" t="s">
        <v>282</v>
      </c>
      <c r="D153" s="41">
        <v>89</v>
      </c>
      <c r="E153" s="42" t="s">
        <v>13</v>
      </c>
      <c r="F153" s="51">
        <v>145</v>
      </c>
      <c r="G153" s="51">
        <v>80</v>
      </c>
      <c r="H153" s="51">
        <f t="shared" si="57"/>
        <v>225</v>
      </c>
      <c r="I153" s="51">
        <v>100</v>
      </c>
      <c r="J153" s="52">
        <f t="shared" si="52"/>
        <v>325</v>
      </c>
      <c r="K153" s="51">
        <v>100</v>
      </c>
      <c r="L153" s="52">
        <f t="shared" si="61"/>
        <v>425</v>
      </c>
      <c r="M153" s="51"/>
      <c r="N153" s="52">
        <f t="shared" si="62"/>
        <v>425</v>
      </c>
      <c r="O153" s="53">
        <v>0</v>
      </c>
      <c r="P153" s="52">
        <f t="shared" si="65"/>
        <v>425</v>
      </c>
      <c r="Q153" s="53">
        <v>0</v>
      </c>
      <c r="R153" s="52">
        <f t="shared" si="63"/>
        <v>425</v>
      </c>
      <c r="S153" s="53">
        <v>0</v>
      </c>
      <c r="T153" s="52">
        <v>425</v>
      </c>
      <c r="U153" s="53">
        <v>0</v>
      </c>
      <c r="V153" s="52">
        <v>425</v>
      </c>
      <c r="W153" s="53">
        <v>0</v>
      </c>
      <c r="X153" s="52">
        <v>425</v>
      </c>
      <c r="Y153" s="52" t="e">
        <f>VLOOKUP(A:A,'Rangliste ab 9.Rang'!A:R,18,FALSE)</f>
        <v>#N/A</v>
      </c>
      <c r="Z153" s="51" t="e">
        <f t="shared" si="64"/>
        <v>#N/A</v>
      </c>
    </row>
    <row r="154" spans="1:26" x14ac:dyDescent="0.2">
      <c r="B154" s="54"/>
      <c r="C154" s="48"/>
      <c r="D154" s="45"/>
      <c r="E154" s="46"/>
      <c r="F154" s="57"/>
      <c r="G154" s="55"/>
      <c r="H154" s="57"/>
      <c r="I154" s="58"/>
      <c r="J154" s="56"/>
      <c r="K154" s="58"/>
      <c r="L154" s="56"/>
      <c r="M154" s="58"/>
      <c r="N154" s="56"/>
      <c r="O154" s="56"/>
      <c r="P154" s="56"/>
      <c r="Q154" s="58"/>
      <c r="R154" s="56"/>
      <c r="S154" s="58"/>
      <c r="T154" s="56"/>
      <c r="U154" s="58"/>
      <c r="V154" s="56"/>
      <c r="W154" s="58"/>
      <c r="X154" s="56"/>
      <c r="Y154" s="56"/>
      <c r="Z154" s="56"/>
    </row>
    <row r="155" spans="1:26" ht="15.75" x14ac:dyDescent="0.25">
      <c r="B155" s="9" t="s">
        <v>284</v>
      </c>
      <c r="C155" s="35"/>
      <c r="D155" s="36"/>
      <c r="E155" s="37"/>
      <c r="F155" s="57"/>
      <c r="G155" s="55"/>
      <c r="H155" s="57"/>
      <c r="I155" s="58"/>
      <c r="J155" s="56"/>
      <c r="K155" s="58"/>
      <c r="L155" s="56"/>
      <c r="M155" s="58"/>
      <c r="N155" s="56"/>
      <c r="O155" s="56"/>
      <c r="P155" s="56"/>
      <c r="Q155" s="58"/>
      <c r="R155" s="56"/>
      <c r="S155" s="58"/>
      <c r="T155" s="56"/>
      <c r="U155" s="58"/>
      <c r="V155" s="56"/>
      <c r="W155" s="58"/>
      <c r="X155" s="56"/>
      <c r="Y155" s="61"/>
      <c r="Z155" s="61"/>
    </row>
    <row r="156" spans="1:26" x14ac:dyDescent="0.2">
      <c r="A156" s="10">
        <v>146</v>
      </c>
      <c r="B156" s="49" t="s">
        <v>193</v>
      </c>
      <c r="C156" s="50" t="s">
        <v>194</v>
      </c>
      <c r="D156" s="41">
        <v>92</v>
      </c>
      <c r="E156" s="42" t="s">
        <v>13</v>
      </c>
      <c r="F156" s="51"/>
      <c r="G156" s="51"/>
      <c r="H156" s="51"/>
      <c r="I156" s="53"/>
      <c r="J156" s="52"/>
      <c r="K156" s="53"/>
      <c r="L156" s="52">
        <v>0</v>
      </c>
      <c r="M156" s="53">
        <v>45</v>
      </c>
      <c r="N156" s="52">
        <f t="shared" ref="N156:N173" si="67">SUM(L156:M156)</f>
        <v>45</v>
      </c>
      <c r="O156" s="53">
        <v>85</v>
      </c>
      <c r="P156" s="52">
        <f>SUM(N156:O156)</f>
        <v>130</v>
      </c>
      <c r="Q156" s="53">
        <v>0</v>
      </c>
      <c r="R156" s="52">
        <f t="shared" ref="R156:R173" si="68">SUM(P156:Q156)</f>
        <v>130</v>
      </c>
      <c r="S156" s="53">
        <v>0</v>
      </c>
      <c r="T156" s="52">
        <v>130</v>
      </c>
      <c r="U156" s="53">
        <v>0</v>
      </c>
      <c r="V156" s="52">
        <v>130</v>
      </c>
      <c r="W156" s="53">
        <v>0</v>
      </c>
      <c r="X156" s="52">
        <v>130</v>
      </c>
      <c r="Y156" s="52" t="e">
        <f>VLOOKUP(A:A,'Rangliste ab 9.Rang'!A:R,18,FALSE)</f>
        <v>#N/A</v>
      </c>
      <c r="Z156" s="51" t="e">
        <f t="shared" si="64"/>
        <v>#N/A</v>
      </c>
    </row>
    <row r="157" spans="1:26" x14ac:dyDescent="0.2">
      <c r="A157" s="10">
        <v>147</v>
      </c>
      <c r="B157" s="49" t="s">
        <v>180</v>
      </c>
      <c r="C157" s="50" t="s">
        <v>179</v>
      </c>
      <c r="D157" s="41">
        <v>66</v>
      </c>
      <c r="E157" s="42" t="s">
        <v>45</v>
      </c>
      <c r="F157" s="51">
        <v>65</v>
      </c>
      <c r="G157" s="51">
        <v>75</v>
      </c>
      <c r="H157" s="51">
        <f t="shared" si="57"/>
        <v>140</v>
      </c>
      <c r="I157" s="53">
        <v>70</v>
      </c>
      <c r="J157" s="52">
        <f t="shared" si="52"/>
        <v>210</v>
      </c>
      <c r="K157" s="53"/>
      <c r="L157" s="52">
        <f t="shared" ref="L157:L173" si="69">SUM(J157:K157)</f>
        <v>210</v>
      </c>
      <c r="M157" s="53">
        <v>70</v>
      </c>
      <c r="N157" s="52">
        <f t="shared" si="67"/>
        <v>280</v>
      </c>
      <c r="O157" s="53">
        <v>0</v>
      </c>
      <c r="P157" s="52">
        <f t="shared" ref="P157:P173" si="70">SUM(N157:O157)</f>
        <v>280</v>
      </c>
      <c r="Q157" s="53">
        <v>0</v>
      </c>
      <c r="R157" s="52">
        <f t="shared" si="68"/>
        <v>280</v>
      </c>
      <c r="S157" s="53">
        <v>0</v>
      </c>
      <c r="T157" s="52">
        <v>280</v>
      </c>
      <c r="U157" s="53">
        <v>0</v>
      </c>
      <c r="V157" s="52">
        <v>280</v>
      </c>
      <c r="W157" s="53">
        <v>0</v>
      </c>
      <c r="X157" s="52">
        <v>280</v>
      </c>
      <c r="Y157" s="52" t="e">
        <f>VLOOKUP(A:A,'Rangliste ab 9.Rang'!A:R,18,FALSE)</f>
        <v>#N/A</v>
      </c>
      <c r="Z157" s="51" t="e">
        <f t="shared" si="64"/>
        <v>#N/A</v>
      </c>
    </row>
    <row r="158" spans="1:26" x14ac:dyDescent="0.2">
      <c r="A158" s="10">
        <v>148</v>
      </c>
      <c r="B158" s="49" t="s">
        <v>285</v>
      </c>
      <c r="C158" s="50" t="s">
        <v>286</v>
      </c>
      <c r="D158" s="41">
        <v>40</v>
      </c>
      <c r="E158" s="42" t="s">
        <v>13</v>
      </c>
      <c r="F158" s="51">
        <v>2390</v>
      </c>
      <c r="G158" s="51">
        <v>50</v>
      </c>
      <c r="H158" s="51">
        <f t="shared" si="57"/>
        <v>2440</v>
      </c>
      <c r="I158" s="53">
        <v>75</v>
      </c>
      <c r="J158" s="52">
        <f t="shared" si="52"/>
        <v>2515</v>
      </c>
      <c r="K158" s="53"/>
      <c r="L158" s="52">
        <f t="shared" si="69"/>
        <v>2515</v>
      </c>
      <c r="M158" s="53"/>
      <c r="N158" s="52">
        <f t="shared" si="67"/>
        <v>2515</v>
      </c>
      <c r="O158" s="53">
        <v>0</v>
      </c>
      <c r="P158" s="52">
        <f t="shared" si="70"/>
        <v>2515</v>
      </c>
      <c r="Q158" s="53">
        <v>0</v>
      </c>
      <c r="R158" s="52">
        <f t="shared" si="68"/>
        <v>2515</v>
      </c>
      <c r="S158" s="53">
        <v>0</v>
      </c>
      <c r="T158" s="52">
        <v>2515</v>
      </c>
      <c r="U158" s="53">
        <v>0</v>
      </c>
      <c r="V158" s="52">
        <v>2515</v>
      </c>
      <c r="W158" s="53">
        <v>0</v>
      </c>
      <c r="X158" s="52">
        <v>2515</v>
      </c>
      <c r="Y158" s="52" t="e">
        <f>VLOOKUP(A:A,'Rangliste ab 9.Rang'!A:R,18,FALSE)</f>
        <v>#N/A</v>
      </c>
      <c r="Z158" s="51" t="e">
        <f t="shared" si="64"/>
        <v>#N/A</v>
      </c>
    </row>
    <row r="159" spans="1:26" x14ac:dyDescent="0.2">
      <c r="A159" s="10">
        <v>149</v>
      </c>
      <c r="B159" s="49" t="s">
        <v>41</v>
      </c>
      <c r="C159" s="50" t="s">
        <v>42</v>
      </c>
      <c r="D159" s="41">
        <v>81</v>
      </c>
      <c r="E159" s="42" t="s">
        <v>32</v>
      </c>
      <c r="F159" s="51">
        <v>435</v>
      </c>
      <c r="G159" s="51">
        <v>80</v>
      </c>
      <c r="H159" s="51">
        <f t="shared" si="57"/>
        <v>515</v>
      </c>
      <c r="I159" s="53">
        <v>70</v>
      </c>
      <c r="J159" s="52">
        <f t="shared" si="52"/>
        <v>585</v>
      </c>
      <c r="K159" s="53">
        <v>75</v>
      </c>
      <c r="L159" s="52">
        <f t="shared" si="69"/>
        <v>660</v>
      </c>
      <c r="M159" s="53">
        <v>75</v>
      </c>
      <c r="N159" s="52">
        <f t="shared" si="67"/>
        <v>735</v>
      </c>
      <c r="O159" s="53">
        <v>0</v>
      </c>
      <c r="P159" s="52">
        <f t="shared" si="70"/>
        <v>735</v>
      </c>
      <c r="Q159" s="53">
        <v>70</v>
      </c>
      <c r="R159" s="52">
        <f t="shared" si="68"/>
        <v>805</v>
      </c>
      <c r="S159" s="53">
        <v>0</v>
      </c>
      <c r="T159" s="52">
        <v>805</v>
      </c>
      <c r="U159" s="53">
        <v>0</v>
      </c>
      <c r="V159" s="52">
        <v>805</v>
      </c>
      <c r="W159" s="53">
        <v>0</v>
      </c>
      <c r="X159" s="52">
        <v>805</v>
      </c>
      <c r="Y159" s="52" t="e">
        <f>VLOOKUP(A:A,'Rangliste ab 9.Rang'!A:R,18,FALSE)</f>
        <v>#N/A</v>
      </c>
      <c r="Z159" s="51" t="e">
        <f t="shared" si="64"/>
        <v>#N/A</v>
      </c>
    </row>
    <row r="160" spans="1:26" x14ac:dyDescent="0.2">
      <c r="A160" s="10">
        <v>150</v>
      </c>
      <c r="B160" s="49" t="s">
        <v>189</v>
      </c>
      <c r="C160" s="50" t="s">
        <v>190</v>
      </c>
      <c r="D160" s="41">
        <v>88</v>
      </c>
      <c r="E160" s="42" t="s">
        <v>45</v>
      </c>
      <c r="F160" s="51"/>
      <c r="G160" s="51"/>
      <c r="H160" s="51"/>
      <c r="I160" s="53"/>
      <c r="J160" s="52"/>
      <c r="K160" s="53"/>
      <c r="L160" s="52">
        <v>0</v>
      </c>
      <c r="M160" s="53">
        <v>80</v>
      </c>
      <c r="N160" s="52">
        <f t="shared" si="67"/>
        <v>80</v>
      </c>
      <c r="O160" s="53">
        <v>90</v>
      </c>
      <c r="P160" s="52">
        <f t="shared" si="70"/>
        <v>170</v>
      </c>
      <c r="Q160" s="53">
        <v>85</v>
      </c>
      <c r="R160" s="52">
        <f t="shared" si="68"/>
        <v>255</v>
      </c>
      <c r="S160" s="53">
        <v>0</v>
      </c>
      <c r="T160" s="52">
        <v>255</v>
      </c>
      <c r="U160" s="53">
        <v>75</v>
      </c>
      <c r="V160" s="52">
        <v>330</v>
      </c>
      <c r="W160" s="53">
        <v>0</v>
      </c>
      <c r="X160" s="52">
        <v>330</v>
      </c>
      <c r="Y160" s="52" t="e">
        <f>VLOOKUP(A:A,'Rangliste ab 9.Rang'!A:R,18,FALSE)</f>
        <v>#N/A</v>
      </c>
      <c r="Z160" s="51" t="e">
        <f t="shared" si="64"/>
        <v>#N/A</v>
      </c>
    </row>
    <row r="161" spans="1:26" x14ac:dyDescent="0.2">
      <c r="A161" s="10">
        <v>151</v>
      </c>
      <c r="B161" s="49" t="s">
        <v>287</v>
      </c>
      <c r="C161" s="64" t="s">
        <v>394</v>
      </c>
      <c r="D161" s="41">
        <v>48</v>
      </c>
      <c r="E161" s="42" t="s">
        <v>13</v>
      </c>
      <c r="F161" s="51">
        <v>2500</v>
      </c>
      <c r="G161" s="51">
        <v>70</v>
      </c>
      <c r="H161" s="51">
        <f t="shared" si="57"/>
        <v>2570</v>
      </c>
      <c r="I161" s="53"/>
      <c r="J161" s="52">
        <f t="shared" si="52"/>
        <v>2570</v>
      </c>
      <c r="K161" s="53">
        <v>70</v>
      </c>
      <c r="L161" s="52">
        <f t="shared" si="69"/>
        <v>2640</v>
      </c>
      <c r="M161" s="53"/>
      <c r="N161" s="52">
        <f t="shared" si="67"/>
        <v>2640</v>
      </c>
      <c r="O161" s="53">
        <v>0</v>
      </c>
      <c r="P161" s="52">
        <f t="shared" si="70"/>
        <v>2640</v>
      </c>
      <c r="Q161" s="53">
        <v>65</v>
      </c>
      <c r="R161" s="52">
        <f t="shared" si="68"/>
        <v>2705</v>
      </c>
      <c r="S161" s="53">
        <v>0</v>
      </c>
      <c r="T161" s="52">
        <v>2705</v>
      </c>
      <c r="U161" s="53">
        <v>0</v>
      </c>
      <c r="V161" s="52">
        <v>2705</v>
      </c>
      <c r="W161" s="53">
        <v>0</v>
      </c>
      <c r="X161" s="52">
        <v>2705</v>
      </c>
      <c r="Y161" s="52" t="e">
        <f>VLOOKUP(A:A,'Rangliste ab 9.Rang'!A:R,18,FALSE)</f>
        <v>#N/A</v>
      </c>
      <c r="Z161" s="51" t="e">
        <f t="shared" si="64"/>
        <v>#N/A</v>
      </c>
    </row>
    <row r="162" spans="1:26" x14ac:dyDescent="0.2">
      <c r="A162" s="10">
        <v>152</v>
      </c>
      <c r="B162" s="49" t="s">
        <v>288</v>
      </c>
      <c r="C162" s="50" t="s">
        <v>289</v>
      </c>
      <c r="D162" s="41">
        <v>56</v>
      </c>
      <c r="E162" s="42" t="s">
        <v>147</v>
      </c>
      <c r="F162" s="51">
        <v>2500</v>
      </c>
      <c r="G162" s="51">
        <v>75</v>
      </c>
      <c r="H162" s="51">
        <f t="shared" si="57"/>
        <v>2575</v>
      </c>
      <c r="I162" s="53">
        <v>70</v>
      </c>
      <c r="J162" s="52">
        <f t="shared" si="52"/>
        <v>2645</v>
      </c>
      <c r="K162" s="53">
        <v>70</v>
      </c>
      <c r="L162" s="52">
        <f t="shared" si="69"/>
        <v>2715</v>
      </c>
      <c r="M162" s="53"/>
      <c r="N162" s="52">
        <f t="shared" si="67"/>
        <v>2715</v>
      </c>
      <c r="O162" s="53">
        <v>0</v>
      </c>
      <c r="P162" s="52">
        <f t="shared" si="70"/>
        <v>2715</v>
      </c>
      <c r="Q162" s="53">
        <v>0</v>
      </c>
      <c r="R162" s="52">
        <f t="shared" si="68"/>
        <v>2715</v>
      </c>
      <c r="S162" s="53">
        <v>0</v>
      </c>
      <c r="T162" s="52">
        <v>2715</v>
      </c>
      <c r="U162" s="53">
        <v>0</v>
      </c>
      <c r="V162" s="52">
        <v>2715</v>
      </c>
      <c r="W162" s="53">
        <v>0</v>
      </c>
      <c r="X162" s="52">
        <v>2715</v>
      </c>
      <c r="Y162" s="52" t="e">
        <f>VLOOKUP(A:A,'Rangliste ab 9.Rang'!A:R,18,FALSE)</f>
        <v>#N/A</v>
      </c>
      <c r="Z162" s="51" t="e">
        <f t="shared" si="64"/>
        <v>#N/A</v>
      </c>
    </row>
    <row r="163" spans="1:26" x14ac:dyDescent="0.2">
      <c r="A163" s="10">
        <v>153</v>
      </c>
      <c r="B163" s="49" t="s">
        <v>185</v>
      </c>
      <c r="C163" s="50" t="s">
        <v>186</v>
      </c>
      <c r="D163" s="41">
        <v>90</v>
      </c>
      <c r="E163" s="42" t="s">
        <v>32</v>
      </c>
      <c r="F163" s="51"/>
      <c r="G163" s="51"/>
      <c r="H163" s="51">
        <v>0</v>
      </c>
      <c r="I163" s="53">
        <v>70</v>
      </c>
      <c r="J163" s="52">
        <v>70</v>
      </c>
      <c r="K163" s="53"/>
      <c r="L163" s="52">
        <f t="shared" si="69"/>
        <v>70</v>
      </c>
      <c r="M163" s="53">
        <v>75</v>
      </c>
      <c r="N163" s="52">
        <f t="shared" si="67"/>
        <v>145</v>
      </c>
      <c r="O163" s="53">
        <v>75</v>
      </c>
      <c r="P163" s="52">
        <f t="shared" si="70"/>
        <v>220</v>
      </c>
      <c r="Q163" s="53">
        <v>75</v>
      </c>
      <c r="R163" s="52">
        <f t="shared" si="68"/>
        <v>295</v>
      </c>
      <c r="S163" s="53">
        <v>0</v>
      </c>
      <c r="T163" s="52">
        <v>295</v>
      </c>
      <c r="U163" s="53">
        <v>75</v>
      </c>
      <c r="V163" s="52">
        <v>370</v>
      </c>
      <c r="W163" s="53">
        <v>60</v>
      </c>
      <c r="X163" s="52">
        <v>430</v>
      </c>
      <c r="Y163" s="52" t="e">
        <f>VLOOKUP(A:A,'Rangliste ab 9.Rang'!A:R,18,FALSE)</f>
        <v>#N/A</v>
      </c>
      <c r="Z163" s="51" t="e">
        <f t="shared" si="64"/>
        <v>#N/A</v>
      </c>
    </row>
    <row r="164" spans="1:26" x14ac:dyDescent="0.2">
      <c r="A164" s="10">
        <v>155</v>
      </c>
      <c r="B164" s="49" t="s">
        <v>290</v>
      </c>
      <c r="C164" s="64" t="s">
        <v>10</v>
      </c>
      <c r="D164" s="41">
        <v>82</v>
      </c>
      <c r="E164" s="42" t="s">
        <v>7</v>
      </c>
      <c r="F164" s="51">
        <v>375</v>
      </c>
      <c r="G164" s="51">
        <v>70</v>
      </c>
      <c r="H164" s="51">
        <f t="shared" si="57"/>
        <v>445</v>
      </c>
      <c r="I164" s="53">
        <v>75</v>
      </c>
      <c r="J164" s="52">
        <f t="shared" si="52"/>
        <v>520</v>
      </c>
      <c r="K164" s="53">
        <v>60</v>
      </c>
      <c r="L164" s="52">
        <f t="shared" si="69"/>
        <v>580</v>
      </c>
      <c r="M164" s="53"/>
      <c r="N164" s="52">
        <f t="shared" si="67"/>
        <v>580</v>
      </c>
      <c r="O164" s="53">
        <v>70</v>
      </c>
      <c r="P164" s="52">
        <f t="shared" si="70"/>
        <v>650</v>
      </c>
      <c r="Q164" s="53">
        <v>80</v>
      </c>
      <c r="R164" s="52">
        <f t="shared" si="68"/>
        <v>730</v>
      </c>
      <c r="S164" s="53">
        <v>70</v>
      </c>
      <c r="T164" s="52">
        <v>800</v>
      </c>
      <c r="U164" s="53">
        <v>65</v>
      </c>
      <c r="V164" s="52">
        <v>865</v>
      </c>
      <c r="W164" s="53">
        <v>0</v>
      </c>
      <c r="X164" s="52">
        <v>865</v>
      </c>
      <c r="Y164" s="52" t="e">
        <f>VLOOKUP(A:A,'Rangliste ab 9.Rang'!A:R,18,FALSE)</f>
        <v>#N/A</v>
      </c>
      <c r="Z164" s="51" t="e">
        <f t="shared" si="64"/>
        <v>#N/A</v>
      </c>
    </row>
    <row r="165" spans="1:26" x14ac:dyDescent="0.2">
      <c r="A165" s="10">
        <v>156</v>
      </c>
      <c r="B165" s="49" t="s">
        <v>87</v>
      </c>
      <c r="C165" s="50" t="s">
        <v>88</v>
      </c>
      <c r="D165" s="41">
        <v>92</v>
      </c>
      <c r="E165" s="42" t="s">
        <v>13</v>
      </c>
      <c r="F165" s="51"/>
      <c r="G165" s="51"/>
      <c r="H165" s="51"/>
      <c r="I165" s="53"/>
      <c r="J165" s="52"/>
      <c r="K165" s="53">
        <v>25</v>
      </c>
      <c r="L165" s="52">
        <f t="shared" si="69"/>
        <v>25</v>
      </c>
      <c r="M165" s="53">
        <v>85</v>
      </c>
      <c r="N165" s="52">
        <f t="shared" si="67"/>
        <v>110</v>
      </c>
      <c r="O165" s="53">
        <v>90</v>
      </c>
      <c r="P165" s="52">
        <f t="shared" si="70"/>
        <v>200</v>
      </c>
      <c r="Q165" s="53">
        <v>90</v>
      </c>
      <c r="R165" s="52">
        <f t="shared" si="68"/>
        <v>290</v>
      </c>
      <c r="S165" s="53">
        <v>0</v>
      </c>
      <c r="T165" s="52">
        <v>290</v>
      </c>
      <c r="U165" s="53">
        <v>95</v>
      </c>
      <c r="V165" s="52">
        <v>385</v>
      </c>
      <c r="W165" s="53">
        <v>95</v>
      </c>
      <c r="X165" s="52">
        <v>480</v>
      </c>
      <c r="Y165" s="52" t="e">
        <f>VLOOKUP(A:A,'Rangliste ab 9.Rang'!A:R,18,FALSE)</f>
        <v>#N/A</v>
      </c>
      <c r="Z165" s="51" t="e">
        <f t="shared" si="64"/>
        <v>#N/A</v>
      </c>
    </row>
    <row r="166" spans="1:26" x14ac:dyDescent="0.2">
      <c r="A166" s="10">
        <v>157</v>
      </c>
      <c r="B166" s="49" t="s">
        <v>89</v>
      </c>
      <c r="C166" s="50" t="s">
        <v>88</v>
      </c>
      <c r="D166" s="41">
        <v>90</v>
      </c>
      <c r="E166" s="42" t="s">
        <v>13</v>
      </c>
      <c r="F166" s="51"/>
      <c r="G166" s="51"/>
      <c r="H166" s="51"/>
      <c r="I166" s="53"/>
      <c r="J166" s="52"/>
      <c r="K166" s="53">
        <v>20</v>
      </c>
      <c r="L166" s="52">
        <f t="shared" si="69"/>
        <v>20</v>
      </c>
      <c r="M166" s="53">
        <v>70</v>
      </c>
      <c r="N166" s="52">
        <f t="shared" si="67"/>
        <v>90</v>
      </c>
      <c r="O166" s="53">
        <v>0</v>
      </c>
      <c r="P166" s="52">
        <f t="shared" si="70"/>
        <v>90</v>
      </c>
      <c r="Q166" s="53">
        <v>0</v>
      </c>
      <c r="R166" s="52">
        <f t="shared" si="68"/>
        <v>90</v>
      </c>
      <c r="S166" s="53">
        <v>80</v>
      </c>
      <c r="T166" s="52">
        <v>170</v>
      </c>
      <c r="U166" s="53">
        <v>0</v>
      </c>
      <c r="V166" s="52">
        <v>170</v>
      </c>
      <c r="W166" s="53">
        <v>0</v>
      </c>
      <c r="X166" s="52">
        <v>170</v>
      </c>
      <c r="Y166" s="52" t="e">
        <f>VLOOKUP(A:A,'Rangliste ab 9.Rang'!A:R,18,FALSE)</f>
        <v>#N/A</v>
      </c>
      <c r="Z166" s="51" t="e">
        <f t="shared" si="64"/>
        <v>#N/A</v>
      </c>
    </row>
    <row r="167" spans="1:26" x14ac:dyDescent="0.2">
      <c r="A167" s="10">
        <v>158</v>
      </c>
      <c r="B167" s="49" t="s">
        <v>131</v>
      </c>
      <c r="C167" s="50" t="s">
        <v>132</v>
      </c>
      <c r="D167" s="41">
        <v>51</v>
      </c>
      <c r="E167" s="42" t="s">
        <v>45</v>
      </c>
      <c r="F167" s="51">
        <v>2005</v>
      </c>
      <c r="G167" s="51">
        <v>65</v>
      </c>
      <c r="H167" s="51">
        <f t="shared" si="57"/>
        <v>2070</v>
      </c>
      <c r="I167" s="53">
        <v>80</v>
      </c>
      <c r="J167" s="52">
        <f t="shared" si="52"/>
        <v>2150</v>
      </c>
      <c r="K167" s="53">
        <v>70</v>
      </c>
      <c r="L167" s="52">
        <f t="shared" si="69"/>
        <v>2220</v>
      </c>
      <c r="M167" s="53">
        <v>65</v>
      </c>
      <c r="N167" s="52">
        <f t="shared" si="67"/>
        <v>2285</v>
      </c>
      <c r="O167" s="53">
        <v>65</v>
      </c>
      <c r="P167" s="52">
        <f t="shared" si="70"/>
        <v>2350</v>
      </c>
      <c r="Q167" s="53">
        <v>70</v>
      </c>
      <c r="R167" s="52">
        <f t="shared" si="68"/>
        <v>2420</v>
      </c>
      <c r="S167" s="53">
        <v>80</v>
      </c>
      <c r="T167" s="52">
        <v>2500</v>
      </c>
      <c r="U167" s="53">
        <v>0</v>
      </c>
      <c r="V167" s="52">
        <v>2500</v>
      </c>
      <c r="W167" s="53">
        <v>70</v>
      </c>
      <c r="X167" s="52">
        <v>2570</v>
      </c>
      <c r="Y167" s="52" t="e">
        <f>VLOOKUP(A:A,'Rangliste ab 9.Rang'!A:R,18,FALSE)</f>
        <v>#N/A</v>
      </c>
      <c r="Z167" s="51" t="e">
        <f t="shared" si="64"/>
        <v>#N/A</v>
      </c>
    </row>
    <row r="168" spans="1:26" x14ac:dyDescent="0.2">
      <c r="A168" s="10">
        <v>280</v>
      </c>
      <c r="B168" s="59" t="s">
        <v>350</v>
      </c>
      <c r="C168" s="64" t="s">
        <v>46</v>
      </c>
      <c r="D168" s="41">
        <v>88</v>
      </c>
      <c r="E168" s="42" t="s">
        <v>45</v>
      </c>
      <c r="F168" s="51"/>
      <c r="G168" s="51"/>
      <c r="H168" s="51"/>
      <c r="I168" s="53"/>
      <c r="J168" s="52"/>
      <c r="K168" s="53"/>
      <c r="L168" s="52"/>
      <c r="M168" s="53"/>
      <c r="N168" s="52">
        <v>0</v>
      </c>
      <c r="O168" s="53">
        <v>80</v>
      </c>
      <c r="P168" s="52">
        <f t="shared" si="70"/>
        <v>80</v>
      </c>
      <c r="Q168" s="53">
        <v>85</v>
      </c>
      <c r="R168" s="52">
        <f t="shared" si="68"/>
        <v>165</v>
      </c>
      <c r="S168" s="53">
        <v>75</v>
      </c>
      <c r="T168" s="52">
        <v>240</v>
      </c>
      <c r="U168" s="53">
        <v>65</v>
      </c>
      <c r="V168" s="52">
        <v>305</v>
      </c>
      <c r="W168" s="53">
        <v>0</v>
      </c>
      <c r="X168" s="52">
        <v>305</v>
      </c>
      <c r="Y168" s="52" t="e">
        <f>VLOOKUP(A:A,'Rangliste ab 9.Rang'!A:R,18,FALSE)</f>
        <v>#N/A</v>
      </c>
      <c r="Z168" s="51" t="e">
        <f t="shared" si="64"/>
        <v>#N/A</v>
      </c>
    </row>
    <row r="169" spans="1:26" x14ac:dyDescent="0.2">
      <c r="A169" s="10">
        <v>160</v>
      </c>
      <c r="B169" s="49" t="s">
        <v>53</v>
      </c>
      <c r="C169" s="50" t="s">
        <v>54</v>
      </c>
      <c r="D169" s="41">
        <v>73</v>
      </c>
      <c r="E169" s="42" t="s">
        <v>45</v>
      </c>
      <c r="F169" s="51">
        <v>565</v>
      </c>
      <c r="G169" s="51">
        <v>100</v>
      </c>
      <c r="H169" s="51">
        <f t="shared" si="57"/>
        <v>665</v>
      </c>
      <c r="I169" s="53">
        <v>100</v>
      </c>
      <c r="J169" s="52">
        <f t="shared" si="52"/>
        <v>765</v>
      </c>
      <c r="K169" s="53">
        <v>90</v>
      </c>
      <c r="L169" s="52">
        <f t="shared" si="69"/>
        <v>855</v>
      </c>
      <c r="M169" s="53">
        <v>100</v>
      </c>
      <c r="N169" s="52">
        <f t="shared" si="67"/>
        <v>955</v>
      </c>
      <c r="O169" s="53">
        <v>100</v>
      </c>
      <c r="P169" s="52">
        <f t="shared" si="70"/>
        <v>1055</v>
      </c>
      <c r="Q169" s="53">
        <v>95</v>
      </c>
      <c r="R169" s="52">
        <f t="shared" si="68"/>
        <v>1150</v>
      </c>
      <c r="S169" s="53">
        <v>100</v>
      </c>
      <c r="T169" s="52">
        <v>1250</v>
      </c>
      <c r="U169" s="53">
        <v>95</v>
      </c>
      <c r="V169" s="52">
        <v>1345</v>
      </c>
      <c r="W169" s="53">
        <v>100</v>
      </c>
      <c r="X169" s="52">
        <v>1445</v>
      </c>
      <c r="Y169" s="52">
        <f>VLOOKUP(A:A,'Rangliste ab 9.Rang'!A:R,18,FALSE)</f>
        <v>95</v>
      </c>
      <c r="Z169" s="51">
        <f t="shared" si="64"/>
        <v>1540</v>
      </c>
    </row>
    <row r="170" spans="1:26" x14ac:dyDescent="0.2">
      <c r="A170" s="10">
        <v>161</v>
      </c>
      <c r="B170" s="49" t="s">
        <v>291</v>
      </c>
      <c r="C170" s="64" t="s">
        <v>450</v>
      </c>
      <c r="D170" s="41">
        <v>83</v>
      </c>
      <c r="E170" s="42" t="s">
        <v>13</v>
      </c>
      <c r="F170" s="51"/>
      <c r="G170" s="51"/>
      <c r="H170" s="51"/>
      <c r="I170" s="53"/>
      <c r="J170" s="52"/>
      <c r="K170" s="53">
        <v>70</v>
      </c>
      <c r="L170" s="52">
        <f t="shared" si="69"/>
        <v>70</v>
      </c>
      <c r="M170" s="53"/>
      <c r="N170" s="52">
        <f t="shared" si="67"/>
        <v>70</v>
      </c>
      <c r="O170" s="53">
        <v>0</v>
      </c>
      <c r="P170" s="52">
        <f t="shared" si="70"/>
        <v>70</v>
      </c>
      <c r="Q170" s="53">
        <v>80</v>
      </c>
      <c r="R170" s="52">
        <f t="shared" si="68"/>
        <v>150</v>
      </c>
      <c r="S170" s="53">
        <v>0</v>
      </c>
      <c r="T170" s="52">
        <v>150</v>
      </c>
      <c r="U170" s="53">
        <v>0</v>
      </c>
      <c r="V170" s="52">
        <v>150</v>
      </c>
      <c r="W170" s="53">
        <v>0</v>
      </c>
      <c r="X170" s="52">
        <v>150</v>
      </c>
      <c r="Y170" s="52">
        <f>VLOOKUP(A:A,'Rangliste ab 9.Rang'!A:R,18,FALSE)</f>
        <v>90</v>
      </c>
      <c r="Z170" s="51">
        <f t="shared" si="64"/>
        <v>240</v>
      </c>
    </row>
    <row r="171" spans="1:26" x14ac:dyDescent="0.2">
      <c r="A171" s="10">
        <v>162</v>
      </c>
      <c r="B171" s="49" t="s">
        <v>292</v>
      </c>
      <c r="C171" s="50" t="s">
        <v>52</v>
      </c>
      <c r="D171" s="41">
        <v>63</v>
      </c>
      <c r="E171" s="42" t="s">
        <v>45</v>
      </c>
      <c r="F171" s="51">
        <v>1660</v>
      </c>
      <c r="G171" s="51">
        <v>85</v>
      </c>
      <c r="H171" s="51">
        <f t="shared" si="57"/>
        <v>1745</v>
      </c>
      <c r="I171" s="53">
        <v>95</v>
      </c>
      <c r="J171" s="52">
        <f t="shared" si="52"/>
        <v>1840</v>
      </c>
      <c r="K171" s="53">
        <v>85</v>
      </c>
      <c r="L171" s="52">
        <f t="shared" si="69"/>
        <v>1925</v>
      </c>
      <c r="M171" s="53"/>
      <c r="N171" s="52">
        <f t="shared" si="67"/>
        <v>1925</v>
      </c>
      <c r="O171" s="53">
        <v>0</v>
      </c>
      <c r="P171" s="52">
        <f t="shared" si="70"/>
        <v>1925</v>
      </c>
      <c r="Q171" s="53">
        <v>0</v>
      </c>
      <c r="R171" s="52">
        <f t="shared" si="68"/>
        <v>1925</v>
      </c>
      <c r="S171" s="53">
        <v>0</v>
      </c>
      <c r="T171" s="52">
        <v>1925</v>
      </c>
      <c r="U171" s="53">
        <v>0</v>
      </c>
      <c r="V171" s="52">
        <v>1925</v>
      </c>
      <c r="W171" s="53">
        <v>0</v>
      </c>
      <c r="X171" s="52">
        <v>1925</v>
      </c>
      <c r="Y171" s="52" t="e">
        <f>VLOOKUP(A:A,'Rangliste ab 9.Rang'!A:R,18,FALSE)</f>
        <v>#N/A</v>
      </c>
      <c r="Z171" s="51" t="e">
        <f t="shared" si="64"/>
        <v>#N/A</v>
      </c>
    </row>
    <row r="172" spans="1:26" x14ac:dyDescent="0.2">
      <c r="A172" s="10">
        <v>322</v>
      </c>
      <c r="B172" s="59" t="s">
        <v>420</v>
      </c>
      <c r="C172" s="64" t="s">
        <v>421</v>
      </c>
      <c r="D172" s="41">
        <v>67</v>
      </c>
      <c r="E172" s="42" t="s">
        <v>7</v>
      </c>
      <c r="F172" s="51"/>
      <c r="G172" s="51"/>
      <c r="H172" s="51"/>
      <c r="I172" s="53"/>
      <c r="J172" s="52"/>
      <c r="K172" s="53"/>
      <c r="L172" s="52"/>
      <c r="M172" s="53"/>
      <c r="N172" s="52"/>
      <c r="O172" s="53"/>
      <c r="P172" s="52"/>
      <c r="Q172" s="53"/>
      <c r="R172" s="52"/>
      <c r="S172" s="53"/>
      <c r="T172" s="52">
        <v>0</v>
      </c>
      <c r="U172" s="53">
        <v>55</v>
      </c>
      <c r="V172" s="52">
        <v>55</v>
      </c>
      <c r="W172" s="53">
        <v>0</v>
      </c>
      <c r="X172" s="52">
        <v>55</v>
      </c>
      <c r="Y172" s="52">
        <f>VLOOKUP(A:A,'Rangliste ab 9.Rang'!A:R,18,FALSE)</f>
        <v>70</v>
      </c>
      <c r="Z172" s="51">
        <f t="shared" si="64"/>
        <v>125</v>
      </c>
    </row>
    <row r="173" spans="1:26" x14ac:dyDescent="0.2">
      <c r="A173" s="10">
        <v>165</v>
      </c>
      <c r="B173" s="49" t="s">
        <v>120</v>
      </c>
      <c r="C173" s="50" t="s">
        <v>114</v>
      </c>
      <c r="D173" s="41">
        <v>48</v>
      </c>
      <c r="E173" s="42" t="s">
        <v>45</v>
      </c>
      <c r="F173" s="51">
        <v>1850</v>
      </c>
      <c r="G173" s="51">
        <v>65</v>
      </c>
      <c r="H173" s="51">
        <f t="shared" si="57"/>
        <v>1915</v>
      </c>
      <c r="I173" s="53">
        <v>70</v>
      </c>
      <c r="J173" s="52">
        <f t="shared" si="52"/>
        <v>1985</v>
      </c>
      <c r="K173" s="53">
        <v>65</v>
      </c>
      <c r="L173" s="52">
        <f t="shared" si="69"/>
        <v>2050</v>
      </c>
      <c r="M173" s="53">
        <v>65</v>
      </c>
      <c r="N173" s="52">
        <f t="shared" si="67"/>
        <v>2115</v>
      </c>
      <c r="O173" s="53">
        <v>60</v>
      </c>
      <c r="P173" s="52">
        <f t="shared" si="70"/>
        <v>2175</v>
      </c>
      <c r="Q173" s="53">
        <v>60</v>
      </c>
      <c r="R173" s="52">
        <f t="shared" si="68"/>
        <v>2235</v>
      </c>
      <c r="S173" s="53">
        <v>55</v>
      </c>
      <c r="T173" s="52">
        <v>2290</v>
      </c>
      <c r="U173" s="53">
        <v>50</v>
      </c>
      <c r="V173" s="52">
        <v>2340</v>
      </c>
      <c r="W173" s="53">
        <v>40</v>
      </c>
      <c r="X173" s="52">
        <v>2380</v>
      </c>
      <c r="Y173" s="52">
        <f>VLOOKUP(A:A,'Rangliste ab 9.Rang'!A:R,18,FALSE)</f>
        <v>15</v>
      </c>
      <c r="Z173" s="51">
        <f t="shared" si="64"/>
        <v>2395</v>
      </c>
    </row>
    <row r="174" spans="1:26" x14ac:dyDescent="0.2">
      <c r="B174" s="54"/>
      <c r="C174" s="48"/>
      <c r="D174" s="45"/>
      <c r="E174" s="46"/>
      <c r="F174" s="57"/>
      <c r="G174" s="55"/>
      <c r="H174" s="57"/>
      <c r="I174" s="58"/>
      <c r="J174" s="56"/>
      <c r="K174" s="58"/>
      <c r="L174" s="56"/>
      <c r="M174" s="58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x14ac:dyDescent="0.25">
      <c r="B175" s="9" t="s">
        <v>293</v>
      </c>
      <c r="C175" s="35"/>
      <c r="D175" s="36"/>
      <c r="E175" s="37"/>
      <c r="F175" s="57"/>
      <c r="G175" s="55"/>
      <c r="H175" s="57"/>
      <c r="I175" s="58"/>
      <c r="J175" s="56"/>
      <c r="K175" s="58"/>
      <c r="L175" s="56"/>
      <c r="M175" s="58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x14ac:dyDescent="0.2">
      <c r="A176" s="10">
        <v>166</v>
      </c>
      <c r="B176" s="59" t="s">
        <v>37</v>
      </c>
      <c r="C176" s="50" t="s">
        <v>38</v>
      </c>
      <c r="D176" s="41">
        <v>75</v>
      </c>
      <c r="E176" s="42" t="s">
        <v>32</v>
      </c>
      <c r="F176" s="51">
        <v>115</v>
      </c>
      <c r="G176" s="51">
        <v>80</v>
      </c>
      <c r="H176" s="51">
        <f t="shared" si="57"/>
        <v>195</v>
      </c>
      <c r="I176" s="51">
        <v>75</v>
      </c>
      <c r="J176" s="52">
        <f t="shared" si="52"/>
        <v>270</v>
      </c>
      <c r="K176" s="51">
        <v>85</v>
      </c>
      <c r="L176" s="52">
        <f>SUM(J176:K176)</f>
        <v>355</v>
      </c>
      <c r="M176" s="51">
        <v>75</v>
      </c>
      <c r="N176" s="52">
        <f>SUM(L176:M176)</f>
        <v>430</v>
      </c>
      <c r="O176" s="52">
        <v>95</v>
      </c>
      <c r="P176" s="52">
        <f>SUM(N176:O176)</f>
        <v>525</v>
      </c>
      <c r="Q176" s="53">
        <v>95</v>
      </c>
      <c r="R176" s="52">
        <f>SUM(P176:Q176)</f>
        <v>620</v>
      </c>
      <c r="S176" s="53">
        <v>90</v>
      </c>
      <c r="T176" s="52">
        <v>710</v>
      </c>
      <c r="U176" s="53">
        <v>100</v>
      </c>
      <c r="V176" s="52">
        <v>810</v>
      </c>
      <c r="W176" s="53">
        <v>80</v>
      </c>
      <c r="X176" s="52">
        <v>890</v>
      </c>
      <c r="Y176" s="52">
        <f>VLOOKUP(A:A,'Rangliste ab 9.Rang'!A:R,18,FALSE)</f>
        <v>85</v>
      </c>
      <c r="Z176" s="51">
        <f t="shared" si="64"/>
        <v>975</v>
      </c>
    </row>
    <row r="177" spans="1:26" x14ac:dyDescent="0.2">
      <c r="B177" s="54"/>
      <c r="C177" s="48"/>
      <c r="D177" s="45"/>
      <c r="E177" s="46"/>
      <c r="F177" s="57"/>
      <c r="G177" s="55"/>
      <c r="H177" s="57"/>
      <c r="I177" s="58"/>
      <c r="J177" s="56"/>
      <c r="K177" s="58"/>
      <c r="L177" s="56"/>
      <c r="M177" s="58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x14ac:dyDescent="0.25">
      <c r="B178" s="9" t="s">
        <v>294</v>
      </c>
      <c r="C178" s="35"/>
      <c r="D178" s="36"/>
      <c r="E178" s="37"/>
      <c r="F178" s="57"/>
      <c r="G178" s="55"/>
      <c r="H178" s="57"/>
      <c r="I178" s="58"/>
      <c r="J178" s="56"/>
      <c r="K178" s="58"/>
      <c r="L178" s="56"/>
      <c r="M178" s="58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x14ac:dyDescent="0.2">
      <c r="A179" s="10">
        <v>295</v>
      </c>
      <c r="B179" s="59" t="s">
        <v>375</v>
      </c>
      <c r="C179" s="64" t="s">
        <v>42</v>
      </c>
      <c r="D179" s="41">
        <v>91</v>
      </c>
      <c r="E179" s="42" t="s">
        <v>32</v>
      </c>
      <c r="F179" s="51"/>
      <c r="G179" s="51"/>
      <c r="H179" s="51"/>
      <c r="I179" s="51"/>
      <c r="J179" s="52"/>
      <c r="K179" s="51"/>
      <c r="L179" s="52"/>
      <c r="M179" s="51"/>
      <c r="N179" s="52">
        <v>0</v>
      </c>
      <c r="O179" s="53">
        <v>70</v>
      </c>
      <c r="P179" s="52">
        <f>SUM(N179:O179)</f>
        <v>70</v>
      </c>
      <c r="Q179" s="53">
        <v>55</v>
      </c>
      <c r="R179" s="52">
        <f>SUM(P179:Q179)</f>
        <v>125</v>
      </c>
      <c r="S179" s="53">
        <v>0</v>
      </c>
      <c r="T179" s="52">
        <v>125</v>
      </c>
      <c r="U179" s="53">
        <v>0</v>
      </c>
      <c r="V179" s="52">
        <v>125</v>
      </c>
      <c r="W179" s="53">
        <v>0</v>
      </c>
      <c r="X179" s="52">
        <v>125</v>
      </c>
      <c r="Y179" s="52" t="e">
        <f>VLOOKUP(A:A,'Rangliste ab 9.Rang'!A:R,18,FALSE)</f>
        <v>#N/A</v>
      </c>
      <c r="Z179" s="51" t="e">
        <f t="shared" si="64"/>
        <v>#N/A</v>
      </c>
    </row>
    <row r="180" spans="1:26" ht="15.75" x14ac:dyDescent="0.25">
      <c r="B180" s="9"/>
      <c r="C180" s="35"/>
      <c r="D180" s="36"/>
      <c r="E180" s="37"/>
      <c r="F180" s="57"/>
      <c r="G180" s="55"/>
      <c r="H180" s="57"/>
      <c r="I180" s="58"/>
      <c r="J180" s="56"/>
      <c r="K180" s="58"/>
      <c r="L180" s="56"/>
      <c r="M180" s="58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x14ac:dyDescent="0.25">
      <c r="B181" s="9" t="s">
        <v>295</v>
      </c>
      <c r="C181" s="35"/>
      <c r="D181" s="36"/>
      <c r="E181" s="37"/>
      <c r="F181" s="57"/>
      <c r="G181" s="55"/>
      <c r="H181" s="57"/>
      <c r="I181" s="58"/>
      <c r="J181" s="56"/>
      <c r="K181" s="58"/>
      <c r="L181" s="56"/>
      <c r="M181" s="58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x14ac:dyDescent="0.2">
      <c r="A182" s="10">
        <v>170</v>
      </c>
      <c r="B182" s="49" t="s">
        <v>296</v>
      </c>
      <c r="C182" s="50" t="s">
        <v>52</v>
      </c>
      <c r="D182" s="41">
        <v>85</v>
      </c>
      <c r="E182" s="42" t="s">
        <v>45</v>
      </c>
      <c r="F182" s="51">
        <v>0</v>
      </c>
      <c r="G182" s="51">
        <v>70</v>
      </c>
      <c r="H182" s="51">
        <v>70</v>
      </c>
      <c r="I182" s="51">
        <v>65</v>
      </c>
      <c r="J182" s="52">
        <f t="shared" si="52"/>
        <v>135</v>
      </c>
      <c r="K182" s="51"/>
      <c r="L182" s="52">
        <f>SUM(J182:K182)</f>
        <v>135</v>
      </c>
      <c r="M182" s="51"/>
      <c r="N182" s="52">
        <f>SUM(L182:M182)</f>
        <v>135</v>
      </c>
      <c r="O182" s="53">
        <v>0</v>
      </c>
      <c r="P182" s="52">
        <f>SUM(N182:O182)</f>
        <v>135</v>
      </c>
      <c r="Q182" s="53">
        <v>0</v>
      </c>
      <c r="R182" s="52">
        <f>SUM(P182:Q182)</f>
        <v>135</v>
      </c>
      <c r="S182" s="53">
        <v>0</v>
      </c>
      <c r="T182" s="52">
        <v>135</v>
      </c>
      <c r="U182" s="53">
        <v>0</v>
      </c>
      <c r="V182" s="52">
        <v>135</v>
      </c>
      <c r="W182" s="53">
        <v>0</v>
      </c>
      <c r="X182" s="52">
        <v>135</v>
      </c>
      <c r="Y182" s="52" t="e">
        <f>VLOOKUP(A:A,'Rangliste ab 9.Rang'!A:R,18,FALSE)</f>
        <v>#N/A</v>
      </c>
      <c r="Z182" s="51" t="e">
        <f t="shared" si="64"/>
        <v>#N/A</v>
      </c>
    </row>
    <row r="183" spans="1:26" x14ac:dyDescent="0.2">
      <c r="B183" s="54"/>
      <c r="C183" s="48"/>
      <c r="D183" s="45"/>
      <c r="E183" s="46"/>
      <c r="F183" s="57"/>
      <c r="G183" s="55"/>
      <c r="H183" s="57"/>
      <c r="I183" s="58"/>
      <c r="J183" s="56"/>
      <c r="K183" s="58"/>
      <c r="L183" s="56"/>
      <c r="M183" s="58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x14ac:dyDescent="0.25">
      <c r="B184" s="9" t="s">
        <v>297</v>
      </c>
      <c r="C184" s="35"/>
      <c r="D184" s="36"/>
      <c r="E184" s="37"/>
      <c r="F184" s="57"/>
      <c r="G184" s="55"/>
      <c r="H184" s="57"/>
      <c r="I184" s="58"/>
      <c r="J184" s="56"/>
      <c r="K184" s="58"/>
      <c r="L184" s="56"/>
      <c r="M184" s="58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x14ac:dyDescent="0.2">
      <c r="A185" s="10">
        <v>172</v>
      </c>
      <c r="B185" s="49" t="s">
        <v>59</v>
      </c>
      <c r="C185" s="50" t="s">
        <v>60</v>
      </c>
      <c r="D185" s="41">
        <v>59</v>
      </c>
      <c r="E185" s="42" t="s">
        <v>45</v>
      </c>
      <c r="F185" s="51">
        <v>1615</v>
      </c>
      <c r="G185" s="51">
        <v>90</v>
      </c>
      <c r="H185" s="51">
        <f t="shared" si="57"/>
        <v>1705</v>
      </c>
      <c r="I185" s="53">
        <v>85</v>
      </c>
      <c r="J185" s="52">
        <f t="shared" si="52"/>
        <v>1790</v>
      </c>
      <c r="K185" s="53">
        <v>95</v>
      </c>
      <c r="L185" s="52">
        <f t="shared" ref="L185:L193" si="71">SUM(J185:K185)</f>
        <v>1885</v>
      </c>
      <c r="M185" s="53">
        <v>90</v>
      </c>
      <c r="N185" s="52">
        <f t="shared" ref="N185:N193" si="72">SUM(L185:M185)</f>
        <v>1975</v>
      </c>
      <c r="O185" s="53">
        <v>80</v>
      </c>
      <c r="P185" s="52">
        <f>SUM(N185:O185)</f>
        <v>2055</v>
      </c>
      <c r="Q185" s="53">
        <v>85</v>
      </c>
      <c r="R185" s="52">
        <f t="shared" ref="R185:R193" si="73">SUM(P185:Q185)</f>
        <v>2140</v>
      </c>
      <c r="S185" s="53">
        <v>70</v>
      </c>
      <c r="T185" s="52">
        <v>2210</v>
      </c>
      <c r="U185" s="53">
        <v>95</v>
      </c>
      <c r="V185" s="52">
        <v>2305</v>
      </c>
      <c r="W185" s="53">
        <v>80</v>
      </c>
      <c r="X185" s="52">
        <v>2385</v>
      </c>
      <c r="Y185" s="52">
        <f>VLOOKUP(A:A,'Rangliste ab 9.Rang'!A:R,18,FALSE)</f>
        <v>95</v>
      </c>
      <c r="Z185" s="51">
        <f t="shared" si="64"/>
        <v>2480</v>
      </c>
    </row>
    <row r="186" spans="1:26" x14ac:dyDescent="0.2">
      <c r="A186" s="10">
        <v>297</v>
      </c>
      <c r="B186" s="49" t="s">
        <v>379</v>
      </c>
      <c r="C186" s="50" t="s">
        <v>380</v>
      </c>
      <c r="D186" s="41">
        <v>74</v>
      </c>
      <c r="E186" s="42" t="s">
        <v>45</v>
      </c>
      <c r="F186" s="51"/>
      <c r="G186" s="51"/>
      <c r="H186" s="51"/>
      <c r="I186" s="53"/>
      <c r="J186" s="52"/>
      <c r="K186" s="53"/>
      <c r="L186" s="52"/>
      <c r="M186" s="53"/>
      <c r="N186" s="52"/>
      <c r="O186" s="53"/>
      <c r="P186" s="52"/>
      <c r="Q186" s="53">
        <v>100</v>
      </c>
      <c r="R186" s="52">
        <f t="shared" si="73"/>
        <v>100</v>
      </c>
      <c r="S186" s="53">
        <v>100</v>
      </c>
      <c r="T186" s="52">
        <v>200</v>
      </c>
      <c r="U186" s="53">
        <v>95</v>
      </c>
      <c r="V186" s="52">
        <v>295</v>
      </c>
      <c r="W186" s="53">
        <v>90</v>
      </c>
      <c r="X186" s="52">
        <v>385</v>
      </c>
      <c r="Y186" s="52">
        <f>VLOOKUP(A:A,'Rangliste ab 9.Rang'!A:R,18,FALSE)</f>
        <v>75</v>
      </c>
      <c r="Z186" s="51">
        <f t="shared" si="64"/>
        <v>460</v>
      </c>
    </row>
    <row r="187" spans="1:26" x14ac:dyDescent="0.2">
      <c r="A187" s="10">
        <v>177</v>
      </c>
      <c r="B187" s="49" t="s">
        <v>182</v>
      </c>
      <c r="C187" s="50" t="s">
        <v>183</v>
      </c>
      <c r="D187" s="41">
        <v>67</v>
      </c>
      <c r="E187" s="42" t="s">
        <v>13</v>
      </c>
      <c r="F187" s="51"/>
      <c r="G187" s="51"/>
      <c r="H187" s="51"/>
      <c r="I187" s="53"/>
      <c r="J187" s="52"/>
      <c r="K187" s="53"/>
      <c r="L187" s="52">
        <v>0</v>
      </c>
      <c r="M187" s="53">
        <v>85</v>
      </c>
      <c r="N187" s="52">
        <f t="shared" si="72"/>
        <v>85</v>
      </c>
      <c r="O187" s="53">
        <v>80</v>
      </c>
      <c r="P187" s="52">
        <f t="shared" ref="P187:P193" si="74">SUM(N187:O187)</f>
        <v>165</v>
      </c>
      <c r="Q187" s="53">
        <v>85</v>
      </c>
      <c r="R187" s="52">
        <f t="shared" si="73"/>
        <v>250</v>
      </c>
      <c r="S187" s="53">
        <v>75</v>
      </c>
      <c r="T187" s="52">
        <v>325</v>
      </c>
      <c r="U187" s="53">
        <v>60</v>
      </c>
      <c r="V187" s="52">
        <v>385</v>
      </c>
      <c r="W187" s="53">
        <v>35</v>
      </c>
      <c r="X187" s="52">
        <v>420</v>
      </c>
      <c r="Y187" s="52" t="e">
        <f>VLOOKUP(A:A,'Rangliste ab 9.Rang'!A:R,18,FALSE)</f>
        <v>#N/A</v>
      </c>
      <c r="Z187" s="51" t="e">
        <f t="shared" si="64"/>
        <v>#N/A</v>
      </c>
    </row>
    <row r="188" spans="1:26" x14ac:dyDescent="0.2">
      <c r="A188" s="10">
        <v>178</v>
      </c>
      <c r="B188" s="49" t="s">
        <v>122</v>
      </c>
      <c r="C188" s="50" t="s">
        <v>119</v>
      </c>
      <c r="D188" s="41">
        <v>73</v>
      </c>
      <c r="E188" s="42" t="s">
        <v>45</v>
      </c>
      <c r="F188" s="51"/>
      <c r="G188" s="51"/>
      <c r="H188" s="51"/>
      <c r="I188" s="53"/>
      <c r="J188" s="52"/>
      <c r="K188" s="53">
        <v>70</v>
      </c>
      <c r="L188" s="52">
        <f t="shared" si="71"/>
        <v>70</v>
      </c>
      <c r="M188" s="53">
        <v>70</v>
      </c>
      <c r="N188" s="52">
        <f t="shared" si="72"/>
        <v>140</v>
      </c>
      <c r="O188" s="53">
        <v>70</v>
      </c>
      <c r="P188" s="52">
        <f t="shared" si="74"/>
        <v>210</v>
      </c>
      <c r="Q188" s="53">
        <v>80</v>
      </c>
      <c r="R188" s="52">
        <f t="shared" si="73"/>
        <v>290</v>
      </c>
      <c r="S188" s="53">
        <v>90</v>
      </c>
      <c r="T188" s="52">
        <v>380</v>
      </c>
      <c r="U188" s="53">
        <v>90</v>
      </c>
      <c r="V188" s="52">
        <v>470</v>
      </c>
      <c r="W188" s="53">
        <v>75</v>
      </c>
      <c r="X188" s="52">
        <v>545</v>
      </c>
      <c r="Y188" s="52">
        <f>VLOOKUP(A:A,'Rangliste ab 9.Rang'!A:R,18,FALSE)</f>
        <v>70</v>
      </c>
      <c r="Z188" s="51">
        <f t="shared" si="64"/>
        <v>615</v>
      </c>
    </row>
    <row r="189" spans="1:26" x14ac:dyDescent="0.2">
      <c r="A189" s="10">
        <v>308</v>
      </c>
      <c r="B189" s="49" t="s">
        <v>400</v>
      </c>
      <c r="C189" s="50" t="s">
        <v>401</v>
      </c>
      <c r="D189" s="41">
        <v>91</v>
      </c>
      <c r="E189" s="42" t="s">
        <v>7</v>
      </c>
      <c r="F189" s="51"/>
      <c r="G189" s="51"/>
      <c r="H189" s="51"/>
      <c r="I189" s="53"/>
      <c r="J189" s="52"/>
      <c r="K189" s="53"/>
      <c r="L189" s="52"/>
      <c r="M189" s="53"/>
      <c r="N189" s="52"/>
      <c r="O189" s="53"/>
      <c r="P189" s="52"/>
      <c r="Q189" s="53"/>
      <c r="R189" s="52">
        <v>0</v>
      </c>
      <c r="S189" s="53">
        <v>75</v>
      </c>
      <c r="T189" s="52">
        <v>75</v>
      </c>
      <c r="U189" s="53">
        <v>0</v>
      </c>
      <c r="V189" s="52">
        <v>75</v>
      </c>
      <c r="W189" s="53">
        <v>0</v>
      </c>
      <c r="X189" s="52">
        <v>75</v>
      </c>
      <c r="Y189" s="52" t="e">
        <f>VLOOKUP(A:A,'Rangliste ab 9.Rang'!A:R,18,FALSE)</f>
        <v>#N/A</v>
      </c>
      <c r="Z189" s="51" t="e">
        <f t="shared" si="64"/>
        <v>#N/A</v>
      </c>
    </row>
    <row r="190" spans="1:26" x14ac:dyDescent="0.2">
      <c r="A190" s="10">
        <v>180</v>
      </c>
      <c r="B190" s="49" t="s">
        <v>16</v>
      </c>
      <c r="C190" s="50" t="s">
        <v>17</v>
      </c>
      <c r="D190" s="41">
        <v>87</v>
      </c>
      <c r="E190" s="42" t="s">
        <v>13</v>
      </c>
      <c r="F190" s="51">
        <v>170</v>
      </c>
      <c r="G190" s="51">
        <v>100</v>
      </c>
      <c r="H190" s="51">
        <f t="shared" si="57"/>
        <v>270</v>
      </c>
      <c r="I190" s="51">
        <v>100</v>
      </c>
      <c r="J190" s="52">
        <f t="shared" ref="J190:J223" si="75">SUM(H190:I190)</f>
        <v>370</v>
      </c>
      <c r="K190" s="51">
        <v>95</v>
      </c>
      <c r="L190" s="52">
        <f t="shared" si="71"/>
        <v>465</v>
      </c>
      <c r="M190" s="51">
        <v>100</v>
      </c>
      <c r="N190" s="52">
        <f t="shared" si="72"/>
        <v>565</v>
      </c>
      <c r="O190" s="53">
        <v>100</v>
      </c>
      <c r="P190" s="52">
        <f t="shared" si="74"/>
        <v>665</v>
      </c>
      <c r="Q190" s="53">
        <v>100</v>
      </c>
      <c r="R190" s="52">
        <f t="shared" si="73"/>
        <v>765</v>
      </c>
      <c r="S190" s="53">
        <v>100</v>
      </c>
      <c r="T190" s="52">
        <v>865</v>
      </c>
      <c r="U190" s="53">
        <v>100</v>
      </c>
      <c r="V190" s="52">
        <v>965</v>
      </c>
      <c r="W190" s="53">
        <v>0</v>
      </c>
      <c r="X190" s="52">
        <v>965</v>
      </c>
      <c r="Y190" s="52">
        <f>VLOOKUP(A:A,'Rangliste ab 9.Rang'!A:R,18,FALSE)</f>
        <v>100</v>
      </c>
      <c r="Z190" s="51">
        <f t="shared" si="64"/>
        <v>1065</v>
      </c>
    </row>
    <row r="191" spans="1:26" x14ac:dyDescent="0.2">
      <c r="A191" s="10">
        <v>181</v>
      </c>
      <c r="B191" s="49" t="s">
        <v>298</v>
      </c>
      <c r="C191" s="50" t="s">
        <v>255</v>
      </c>
      <c r="D191" s="41">
        <v>89</v>
      </c>
      <c r="E191" s="42"/>
      <c r="F191" s="51"/>
      <c r="G191" s="51"/>
      <c r="H191" s="51">
        <v>0</v>
      </c>
      <c r="I191" s="51">
        <v>80</v>
      </c>
      <c r="J191" s="52">
        <v>80</v>
      </c>
      <c r="K191" s="51"/>
      <c r="L191" s="52">
        <f t="shared" si="71"/>
        <v>80</v>
      </c>
      <c r="M191" s="51"/>
      <c r="N191" s="52">
        <f t="shared" si="72"/>
        <v>80</v>
      </c>
      <c r="O191" s="53">
        <v>0</v>
      </c>
      <c r="P191" s="52">
        <f t="shared" si="74"/>
        <v>80</v>
      </c>
      <c r="Q191" s="53">
        <v>0</v>
      </c>
      <c r="R191" s="52">
        <f t="shared" si="73"/>
        <v>80</v>
      </c>
      <c r="S191" s="53">
        <v>0</v>
      </c>
      <c r="T191" s="52">
        <v>80</v>
      </c>
      <c r="U191" s="53">
        <v>0</v>
      </c>
      <c r="V191" s="52">
        <v>80</v>
      </c>
      <c r="W191" s="53">
        <v>0</v>
      </c>
      <c r="X191" s="52">
        <v>80</v>
      </c>
      <c r="Y191" s="52" t="e">
        <f>VLOOKUP(A:A,'Rangliste ab 9.Rang'!A:R,18,FALSE)</f>
        <v>#N/A</v>
      </c>
      <c r="Z191" s="51" t="e">
        <f t="shared" si="64"/>
        <v>#N/A</v>
      </c>
    </row>
    <row r="192" spans="1:26" x14ac:dyDescent="0.2">
      <c r="A192" s="10">
        <v>184</v>
      </c>
      <c r="B192" s="49" t="s">
        <v>299</v>
      </c>
      <c r="C192" s="50" t="s">
        <v>52</v>
      </c>
      <c r="D192" s="41">
        <v>77</v>
      </c>
      <c r="E192" s="42" t="s">
        <v>45</v>
      </c>
      <c r="F192" s="51">
        <v>305</v>
      </c>
      <c r="G192" s="51">
        <v>95</v>
      </c>
      <c r="H192" s="51">
        <f t="shared" si="57"/>
        <v>400</v>
      </c>
      <c r="I192" s="53">
        <v>80</v>
      </c>
      <c r="J192" s="52">
        <f t="shared" si="75"/>
        <v>480</v>
      </c>
      <c r="K192" s="53"/>
      <c r="L192" s="52">
        <f t="shared" si="71"/>
        <v>480</v>
      </c>
      <c r="M192" s="53"/>
      <c r="N192" s="52">
        <f t="shared" si="72"/>
        <v>480</v>
      </c>
      <c r="O192" s="53">
        <v>0</v>
      </c>
      <c r="P192" s="52">
        <f t="shared" si="74"/>
        <v>480</v>
      </c>
      <c r="Q192" s="53">
        <v>0</v>
      </c>
      <c r="R192" s="52">
        <f t="shared" si="73"/>
        <v>480</v>
      </c>
      <c r="S192" s="53">
        <v>0</v>
      </c>
      <c r="T192" s="52">
        <v>480</v>
      </c>
      <c r="U192" s="53">
        <v>0</v>
      </c>
      <c r="V192" s="52">
        <v>480</v>
      </c>
      <c r="W192" s="53">
        <v>0</v>
      </c>
      <c r="X192" s="52">
        <v>480</v>
      </c>
      <c r="Y192" s="52" t="e">
        <f>VLOOKUP(A:A,'Rangliste ab 9.Rang'!A:R,18,FALSE)</f>
        <v>#N/A</v>
      </c>
      <c r="Z192" s="51" t="e">
        <f t="shared" si="64"/>
        <v>#N/A</v>
      </c>
    </row>
    <row r="193" spans="1:26" x14ac:dyDescent="0.2">
      <c r="A193" s="10">
        <v>185</v>
      </c>
      <c r="B193" s="49" t="s">
        <v>55</v>
      </c>
      <c r="C193" s="50" t="s">
        <v>56</v>
      </c>
      <c r="D193" s="41">
        <v>52</v>
      </c>
      <c r="E193" s="42" t="s">
        <v>45</v>
      </c>
      <c r="F193" s="51">
        <v>1875</v>
      </c>
      <c r="G193" s="51">
        <v>100</v>
      </c>
      <c r="H193" s="51">
        <f t="shared" ref="H193:H231" si="76">SUM(F193:G193)</f>
        <v>1975</v>
      </c>
      <c r="I193" s="53">
        <v>100</v>
      </c>
      <c r="J193" s="52">
        <f t="shared" si="75"/>
        <v>2075</v>
      </c>
      <c r="K193" s="53">
        <v>95</v>
      </c>
      <c r="L193" s="52">
        <f t="shared" si="71"/>
        <v>2170</v>
      </c>
      <c r="M193" s="53">
        <v>85</v>
      </c>
      <c r="N193" s="52">
        <f t="shared" si="72"/>
        <v>2255</v>
      </c>
      <c r="O193" s="53">
        <v>85</v>
      </c>
      <c r="P193" s="52">
        <f t="shared" si="74"/>
        <v>2340</v>
      </c>
      <c r="Q193" s="53">
        <v>90</v>
      </c>
      <c r="R193" s="52">
        <f t="shared" si="73"/>
        <v>2430</v>
      </c>
      <c r="S193" s="53">
        <v>100</v>
      </c>
      <c r="T193" s="52">
        <v>2530</v>
      </c>
      <c r="U193" s="53">
        <v>0</v>
      </c>
      <c r="V193" s="52">
        <v>2530</v>
      </c>
      <c r="W193" s="53">
        <v>0</v>
      </c>
      <c r="X193" s="52">
        <v>2530</v>
      </c>
      <c r="Y193" s="52" t="e">
        <f>VLOOKUP(A:A,'Rangliste ab 9.Rang'!A:R,18,FALSE)</f>
        <v>#N/A</v>
      </c>
      <c r="Z193" s="51" t="e">
        <f t="shared" si="64"/>
        <v>#N/A</v>
      </c>
    </row>
    <row r="194" spans="1:26" x14ac:dyDescent="0.2">
      <c r="B194" s="48"/>
      <c r="C194" s="48"/>
      <c r="D194" s="45"/>
      <c r="E194" s="46"/>
      <c r="F194" s="57"/>
      <c r="G194" s="55"/>
      <c r="H194" s="57"/>
      <c r="I194" s="58"/>
      <c r="J194" s="56"/>
      <c r="K194" s="58"/>
      <c r="L194" s="56"/>
      <c r="M194" s="58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x14ac:dyDescent="0.25">
      <c r="B195" s="9" t="s">
        <v>300</v>
      </c>
      <c r="C195" s="35"/>
      <c r="D195" s="36"/>
      <c r="E195" s="37"/>
      <c r="F195" s="57"/>
      <c r="G195" s="55"/>
      <c r="H195" s="57"/>
      <c r="I195" s="58"/>
      <c r="J195" s="56"/>
      <c r="K195" s="58"/>
      <c r="L195" s="56"/>
      <c r="M195" s="58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x14ac:dyDescent="0.2">
      <c r="A196" s="10">
        <v>188</v>
      </c>
      <c r="B196" s="49" t="s">
        <v>301</v>
      </c>
      <c r="C196" s="50" t="s">
        <v>54</v>
      </c>
      <c r="D196" s="41">
        <v>87</v>
      </c>
      <c r="E196" s="42"/>
      <c r="F196" s="51">
        <v>190</v>
      </c>
      <c r="G196" s="51">
        <v>85</v>
      </c>
      <c r="H196" s="51">
        <f t="shared" si="76"/>
        <v>275</v>
      </c>
      <c r="I196" s="53"/>
      <c r="J196" s="52">
        <f t="shared" si="75"/>
        <v>275</v>
      </c>
      <c r="K196" s="53"/>
      <c r="L196" s="52">
        <f t="shared" ref="L196:L201" si="77">SUM(J196:K196)</f>
        <v>275</v>
      </c>
      <c r="M196" s="53"/>
      <c r="N196" s="52">
        <f t="shared" ref="N196:N201" si="78">SUM(L196:M196)</f>
        <v>275</v>
      </c>
      <c r="O196" s="53">
        <v>0</v>
      </c>
      <c r="P196" s="52">
        <f>SUM(N196:O196)</f>
        <v>275</v>
      </c>
      <c r="Q196" s="53">
        <v>0</v>
      </c>
      <c r="R196" s="52">
        <f t="shared" ref="R196:R201" si="79">SUM(P196:Q196)</f>
        <v>275</v>
      </c>
      <c r="S196" s="53">
        <v>0</v>
      </c>
      <c r="T196" s="52">
        <v>275</v>
      </c>
      <c r="U196" s="53">
        <v>0</v>
      </c>
      <c r="V196" s="52">
        <v>275</v>
      </c>
      <c r="W196" s="53">
        <v>0</v>
      </c>
      <c r="X196" s="52">
        <v>275</v>
      </c>
      <c r="Y196" s="52" t="e">
        <f>VLOOKUP(A:A,'Rangliste ab 9.Rang'!A:R,18,FALSE)</f>
        <v>#N/A</v>
      </c>
      <c r="Z196" s="51" t="e">
        <f t="shared" si="64"/>
        <v>#N/A</v>
      </c>
    </row>
    <row r="197" spans="1:26" x14ac:dyDescent="0.2">
      <c r="A197" s="10">
        <v>189</v>
      </c>
      <c r="B197" s="49" t="s">
        <v>124</v>
      </c>
      <c r="C197" s="50" t="s">
        <v>125</v>
      </c>
      <c r="D197" s="41">
        <v>52</v>
      </c>
      <c r="E197" s="42" t="s">
        <v>45</v>
      </c>
      <c r="F197" s="51">
        <v>2360</v>
      </c>
      <c r="G197" s="51">
        <v>80</v>
      </c>
      <c r="H197" s="51">
        <f t="shared" si="76"/>
        <v>2440</v>
      </c>
      <c r="I197" s="53">
        <v>80</v>
      </c>
      <c r="J197" s="52">
        <f t="shared" si="75"/>
        <v>2520</v>
      </c>
      <c r="K197" s="53">
        <v>70</v>
      </c>
      <c r="L197" s="52">
        <f t="shared" si="77"/>
        <v>2590</v>
      </c>
      <c r="M197" s="53">
        <v>80</v>
      </c>
      <c r="N197" s="52">
        <f t="shared" si="78"/>
        <v>2670</v>
      </c>
      <c r="O197" s="53">
        <v>75</v>
      </c>
      <c r="P197" s="52">
        <f t="shared" ref="P197:P201" si="80">SUM(N197:O197)</f>
        <v>2745</v>
      </c>
      <c r="Q197" s="53">
        <v>65</v>
      </c>
      <c r="R197" s="52">
        <f t="shared" si="79"/>
        <v>2810</v>
      </c>
      <c r="S197" s="53">
        <v>85</v>
      </c>
      <c r="T197" s="52">
        <v>2895</v>
      </c>
      <c r="U197" s="53">
        <v>70</v>
      </c>
      <c r="V197" s="52">
        <v>2965</v>
      </c>
      <c r="W197" s="53">
        <v>60</v>
      </c>
      <c r="X197" s="52">
        <v>3025</v>
      </c>
      <c r="Y197" s="52">
        <f>VLOOKUP(A:A,'Rangliste ab 9.Rang'!A:R,18,FALSE)</f>
        <v>75</v>
      </c>
      <c r="Z197" s="51">
        <f t="shared" si="64"/>
        <v>3100</v>
      </c>
    </row>
    <row r="198" spans="1:26" x14ac:dyDescent="0.2">
      <c r="A198" s="10">
        <v>192</v>
      </c>
      <c r="B198" s="49" t="s">
        <v>99</v>
      </c>
      <c r="C198" s="50" t="s">
        <v>100</v>
      </c>
      <c r="D198" s="41">
        <v>51</v>
      </c>
      <c r="E198" s="42" t="s">
        <v>13</v>
      </c>
      <c r="F198" s="51">
        <v>1710</v>
      </c>
      <c r="G198" s="51">
        <v>100</v>
      </c>
      <c r="H198" s="51">
        <f t="shared" si="76"/>
        <v>1810</v>
      </c>
      <c r="I198" s="53">
        <v>90</v>
      </c>
      <c r="J198" s="52">
        <f t="shared" si="75"/>
        <v>1900</v>
      </c>
      <c r="K198" s="53">
        <v>95</v>
      </c>
      <c r="L198" s="52">
        <f t="shared" si="77"/>
        <v>1995</v>
      </c>
      <c r="M198" s="53">
        <v>90</v>
      </c>
      <c r="N198" s="52">
        <f t="shared" si="78"/>
        <v>2085</v>
      </c>
      <c r="O198" s="53">
        <v>100</v>
      </c>
      <c r="P198" s="52">
        <f t="shared" si="80"/>
        <v>2185</v>
      </c>
      <c r="Q198" s="53">
        <v>95</v>
      </c>
      <c r="R198" s="52">
        <f t="shared" si="79"/>
        <v>2280</v>
      </c>
      <c r="S198" s="53">
        <v>100</v>
      </c>
      <c r="T198" s="52">
        <v>2380</v>
      </c>
      <c r="U198" s="53">
        <v>95</v>
      </c>
      <c r="V198" s="52">
        <v>2475</v>
      </c>
      <c r="W198" s="53">
        <v>85</v>
      </c>
      <c r="X198" s="52">
        <v>2560</v>
      </c>
      <c r="Y198" s="52" t="e">
        <f>VLOOKUP(A:A,'Rangliste ab 9.Rang'!A:R,18,FALSE)</f>
        <v>#N/A</v>
      </c>
      <c r="Z198" s="51" t="e">
        <f t="shared" si="64"/>
        <v>#N/A</v>
      </c>
    </row>
    <row r="199" spans="1:26" x14ac:dyDescent="0.2">
      <c r="A199" s="10">
        <v>319</v>
      </c>
      <c r="B199" s="59" t="s">
        <v>416</v>
      </c>
      <c r="C199" s="64" t="s">
        <v>417</v>
      </c>
      <c r="D199" s="41">
        <v>72</v>
      </c>
      <c r="E199" s="42" t="s">
        <v>13</v>
      </c>
      <c r="F199" s="51"/>
      <c r="G199" s="51"/>
      <c r="H199" s="51"/>
      <c r="I199" s="53"/>
      <c r="J199" s="52"/>
      <c r="K199" s="53"/>
      <c r="L199" s="52"/>
      <c r="M199" s="53"/>
      <c r="N199" s="52"/>
      <c r="O199" s="53"/>
      <c r="P199" s="52"/>
      <c r="Q199" s="53"/>
      <c r="R199" s="52"/>
      <c r="S199" s="53"/>
      <c r="T199" s="52">
        <v>0</v>
      </c>
      <c r="U199" s="53">
        <v>55</v>
      </c>
      <c r="V199" s="52">
        <v>55</v>
      </c>
      <c r="W199" s="53">
        <v>70</v>
      </c>
      <c r="X199" s="52">
        <v>125</v>
      </c>
      <c r="Y199" s="52" t="e">
        <f>VLOOKUP(A:A,'Rangliste ab 9.Rang'!A:R,18,FALSE)</f>
        <v>#N/A</v>
      </c>
      <c r="Z199" s="51" t="e">
        <f t="shared" si="64"/>
        <v>#N/A</v>
      </c>
    </row>
    <row r="200" spans="1:26" x14ac:dyDescent="0.2">
      <c r="A200" s="10">
        <v>194</v>
      </c>
      <c r="B200" s="49" t="s">
        <v>302</v>
      </c>
      <c r="C200" s="50" t="s">
        <v>303</v>
      </c>
      <c r="D200" s="41">
        <v>57</v>
      </c>
      <c r="E200" s="42"/>
      <c r="F200" s="51"/>
      <c r="G200" s="51"/>
      <c r="H200" s="51">
        <v>0</v>
      </c>
      <c r="I200" s="53">
        <v>35</v>
      </c>
      <c r="J200" s="52">
        <v>35</v>
      </c>
      <c r="K200" s="53"/>
      <c r="L200" s="52">
        <f t="shared" si="77"/>
        <v>35</v>
      </c>
      <c r="M200" s="53"/>
      <c r="N200" s="52">
        <f t="shared" si="78"/>
        <v>35</v>
      </c>
      <c r="O200" s="53">
        <v>0</v>
      </c>
      <c r="P200" s="52">
        <f t="shared" si="80"/>
        <v>35</v>
      </c>
      <c r="Q200" s="53">
        <v>0</v>
      </c>
      <c r="R200" s="52">
        <f t="shared" si="79"/>
        <v>35</v>
      </c>
      <c r="S200" s="53">
        <v>0</v>
      </c>
      <c r="T200" s="52">
        <v>35</v>
      </c>
      <c r="U200" s="53">
        <v>0</v>
      </c>
      <c r="V200" s="52">
        <v>35</v>
      </c>
      <c r="W200" s="53">
        <v>0</v>
      </c>
      <c r="X200" s="52">
        <v>35</v>
      </c>
      <c r="Y200" s="52" t="e">
        <f>VLOOKUP(A:A,'Rangliste ab 9.Rang'!A:R,18,FALSE)</f>
        <v>#N/A</v>
      </c>
      <c r="Z200" s="51" t="e">
        <f t="shared" si="64"/>
        <v>#N/A</v>
      </c>
    </row>
    <row r="201" spans="1:26" x14ac:dyDescent="0.2">
      <c r="A201" s="10">
        <v>196</v>
      </c>
      <c r="B201" s="49" t="s">
        <v>304</v>
      </c>
      <c r="C201" s="50" t="s">
        <v>305</v>
      </c>
      <c r="D201" s="41">
        <v>84</v>
      </c>
      <c r="E201" s="42"/>
      <c r="F201" s="51">
        <v>100</v>
      </c>
      <c r="G201" s="51">
        <v>80</v>
      </c>
      <c r="H201" s="51">
        <f t="shared" si="76"/>
        <v>180</v>
      </c>
      <c r="I201" s="51">
        <v>75</v>
      </c>
      <c r="J201" s="52">
        <f t="shared" si="75"/>
        <v>255</v>
      </c>
      <c r="K201" s="51">
        <v>95</v>
      </c>
      <c r="L201" s="52">
        <f t="shared" si="77"/>
        <v>350</v>
      </c>
      <c r="M201" s="51"/>
      <c r="N201" s="52">
        <f t="shared" si="78"/>
        <v>350</v>
      </c>
      <c r="O201" s="53">
        <v>0</v>
      </c>
      <c r="P201" s="52">
        <f t="shared" si="80"/>
        <v>350</v>
      </c>
      <c r="Q201" s="53">
        <v>0</v>
      </c>
      <c r="R201" s="52">
        <f t="shared" si="79"/>
        <v>350</v>
      </c>
      <c r="S201" s="53">
        <v>0</v>
      </c>
      <c r="T201" s="52">
        <v>350</v>
      </c>
      <c r="U201" s="53">
        <v>0</v>
      </c>
      <c r="V201" s="52">
        <v>350</v>
      </c>
      <c r="W201" s="53">
        <v>0</v>
      </c>
      <c r="X201" s="52">
        <v>350</v>
      </c>
      <c r="Y201" s="52" t="e">
        <f>VLOOKUP(A:A,'Rangliste ab 9.Rang'!A:R,18,FALSE)</f>
        <v>#N/A</v>
      </c>
      <c r="Z201" s="51" t="e">
        <f t="shared" si="64"/>
        <v>#N/A</v>
      </c>
    </row>
    <row r="202" spans="1:26" x14ac:dyDescent="0.2">
      <c r="B202" s="54"/>
      <c r="C202" s="48"/>
      <c r="D202" s="45"/>
      <c r="E202" s="46"/>
      <c r="F202" s="57"/>
      <c r="G202" s="55"/>
      <c r="H202" s="57"/>
      <c r="I202" s="58"/>
      <c r="J202" s="56"/>
      <c r="K202" s="58"/>
      <c r="L202" s="56"/>
      <c r="M202" s="58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x14ac:dyDescent="0.25">
      <c r="B203" s="9" t="s">
        <v>306</v>
      </c>
      <c r="C203" s="35"/>
      <c r="D203" s="36"/>
      <c r="E203" s="37"/>
      <c r="F203" s="57"/>
      <c r="G203" s="55"/>
      <c r="H203" s="57"/>
      <c r="I203" s="58"/>
      <c r="J203" s="56"/>
      <c r="K203" s="58"/>
      <c r="L203" s="56"/>
      <c r="M203" s="58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x14ac:dyDescent="0.2">
      <c r="A204" s="10">
        <v>198</v>
      </c>
      <c r="B204" s="49" t="s">
        <v>18</v>
      </c>
      <c r="C204" s="64" t="s">
        <v>19</v>
      </c>
      <c r="D204" s="41">
        <v>82</v>
      </c>
      <c r="E204" s="42" t="s">
        <v>13</v>
      </c>
      <c r="F204" s="51">
        <v>510</v>
      </c>
      <c r="G204" s="51">
        <v>90</v>
      </c>
      <c r="H204" s="51">
        <f t="shared" si="76"/>
        <v>600</v>
      </c>
      <c r="I204" s="53">
        <v>95</v>
      </c>
      <c r="J204" s="52">
        <f t="shared" si="75"/>
        <v>695</v>
      </c>
      <c r="K204" s="53">
        <v>95</v>
      </c>
      <c r="L204" s="52">
        <f t="shared" ref="L204:L209" si="81">SUM(J204:K204)</f>
        <v>790</v>
      </c>
      <c r="M204" s="53">
        <v>100</v>
      </c>
      <c r="N204" s="52">
        <f t="shared" ref="N204:N209" si="82">SUM(L204:M204)</f>
        <v>890</v>
      </c>
      <c r="O204" s="53">
        <v>100</v>
      </c>
      <c r="P204" s="52">
        <f>SUM(N204:O204)</f>
        <v>990</v>
      </c>
      <c r="Q204" s="53">
        <v>95</v>
      </c>
      <c r="R204" s="52">
        <f t="shared" ref="R204:R210" si="83">SUM(P204:Q204)</f>
        <v>1085</v>
      </c>
      <c r="S204" s="53">
        <v>100</v>
      </c>
      <c r="T204" s="52">
        <v>1185</v>
      </c>
      <c r="U204" s="53">
        <v>100</v>
      </c>
      <c r="V204" s="52">
        <v>1285</v>
      </c>
      <c r="W204" s="53">
        <v>0</v>
      </c>
      <c r="X204" s="52">
        <v>1285</v>
      </c>
      <c r="Y204" s="52">
        <f>VLOOKUP(A:A,'Rangliste ab 9.Rang'!A:R,18,FALSE)</f>
        <v>100</v>
      </c>
      <c r="Z204" s="51">
        <f t="shared" si="64"/>
        <v>1385</v>
      </c>
    </row>
    <row r="205" spans="1:26" x14ac:dyDescent="0.2">
      <c r="A205" s="10">
        <v>200</v>
      </c>
      <c r="B205" s="49" t="s">
        <v>103</v>
      </c>
      <c r="C205" s="50" t="s">
        <v>19</v>
      </c>
      <c r="D205" s="41">
        <v>85</v>
      </c>
      <c r="E205" s="42" t="s">
        <v>13</v>
      </c>
      <c r="F205" s="51">
        <v>310</v>
      </c>
      <c r="G205" s="51">
        <v>95</v>
      </c>
      <c r="H205" s="51">
        <f t="shared" si="76"/>
        <v>405</v>
      </c>
      <c r="I205" s="53">
        <v>80</v>
      </c>
      <c r="J205" s="52">
        <f t="shared" si="75"/>
        <v>485</v>
      </c>
      <c r="K205" s="53">
        <v>100</v>
      </c>
      <c r="L205" s="52">
        <f t="shared" si="81"/>
        <v>585</v>
      </c>
      <c r="M205" s="53">
        <v>100</v>
      </c>
      <c r="N205" s="52">
        <f t="shared" si="82"/>
        <v>685</v>
      </c>
      <c r="O205" s="53">
        <v>80</v>
      </c>
      <c r="P205" s="52">
        <f t="shared" ref="P205:P209" si="84">SUM(N205:O205)</f>
        <v>765</v>
      </c>
      <c r="Q205" s="53">
        <v>0</v>
      </c>
      <c r="R205" s="52">
        <f t="shared" si="83"/>
        <v>765</v>
      </c>
      <c r="S205" s="53">
        <v>0</v>
      </c>
      <c r="T205" s="52">
        <v>765</v>
      </c>
      <c r="U205" s="53">
        <v>0</v>
      </c>
      <c r="V205" s="52">
        <v>765</v>
      </c>
      <c r="W205" s="53">
        <v>0</v>
      </c>
      <c r="X205" s="52">
        <v>765</v>
      </c>
      <c r="Y205" s="52">
        <f>VLOOKUP(A:A,'Rangliste ab 9.Rang'!A:R,18,FALSE)</f>
        <v>95</v>
      </c>
      <c r="Z205" s="51">
        <f t="shared" si="64"/>
        <v>860</v>
      </c>
    </row>
    <row r="206" spans="1:26" x14ac:dyDescent="0.2">
      <c r="A206" s="10">
        <v>201</v>
      </c>
      <c r="B206" s="49" t="s">
        <v>307</v>
      </c>
      <c r="C206" s="50" t="s">
        <v>308</v>
      </c>
      <c r="D206" s="41">
        <v>60</v>
      </c>
      <c r="E206" s="42" t="s">
        <v>7</v>
      </c>
      <c r="F206" s="51">
        <v>1325</v>
      </c>
      <c r="G206" s="51">
        <v>85</v>
      </c>
      <c r="H206" s="51">
        <f t="shared" si="76"/>
        <v>1410</v>
      </c>
      <c r="I206" s="53"/>
      <c r="J206" s="52">
        <f t="shared" si="75"/>
        <v>1410</v>
      </c>
      <c r="K206" s="53"/>
      <c r="L206" s="52">
        <f t="shared" si="81"/>
        <v>1410</v>
      </c>
      <c r="M206" s="53"/>
      <c r="N206" s="52">
        <f t="shared" si="82"/>
        <v>1410</v>
      </c>
      <c r="O206" s="53">
        <v>0</v>
      </c>
      <c r="P206" s="52">
        <f t="shared" si="84"/>
        <v>1410</v>
      </c>
      <c r="Q206" s="53">
        <v>0</v>
      </c>
      <c r="R206" s="52">
        <f t="shared" si="83"/>
        <v>1410</v>
      </c>
      <c r="S206" s="53">
        <v>0</v>
      </c>
      <c r="T206" s="52">
        <v>1410</v>
      </c>
      <c r="U206" s="53">
        <v>75</v>
      </c>
      <c r="V206" s="52">
        <v>1485</v>
      </c>
      <c r="W206" s="53">
        <v>95</v>
      </c>
      <c r="X206" s="52">
        <v>1580</v>
      </c>
      <c r="Y206" s="52">
        <f>VLOOKUP(A:A,'Rangliste ab 9.Rang'!A:R,18,FALSE)</f>
        <v>70</v>
      </c>
      <c r="Z206" s="51">
        <f t="shared" si="64"/>
        <v>1650</v>
      </c>
    </row>
    <row r="207" spans="1:26" x14ac:dyDescent="0.2">
      <c r="A207" s="10">
        <v>202</v>
      </c>
      <c r="B207" s="49" t="s">
        <v>205</v>
      </c>
      <c r="C207" s="50" t="s">
        <v>206</v>
      </c>
      <c r="D207" s="41">
        <v>47</v>
      </c>
      <c r="E207" s="42" t="s">
        <v>13</v>
      </c>
      <c r="F207" s="51">
        <v>1975</v>
      </c>
      <c r="G207" s="51">
        <v>65</v>
      </c>
      <c r="H207" s="51">
        <f t="shared" si="76"/>
        <v>2040</v>
      </c>
      <c r="I207" s="53">
        <v>75</v>
      </c>
      <c r="J207" s="52">
        <f t="shared" si="75"/>
        <v>2115</v>
      </c>
      <c r="K207" s="53">
        <v>90</v>
      </c>
      <c r="L207" s="52">
        <f t="shared" si="81"/>
        <v>2205</v>
      </c>
      <c r="M207" s="53">
        <v>65</v>
      </c>
      <c r="N207" s="52">
        <f t="shared" si="82"/>
        <v>2270</v>
      </c>
      <c r="O207" s="53">
        <v>75</v>
      </c>
      <c r="P207" s="52">
        <f t="shared" si="84"/>
        <v>2345</v>
      </c>
      <c r="Q207" s="53">
        <v>50</v>
      </c>
      <c r="R207" s="52">
        <f t="shared" si="83"/>
        <v>2395</v>
      </c>
      <c r="S207" s="53">
        <v>70</v>
      </c>
      <c r="T207" s="52">
        <v>2465</v>
      </c>
      <c r="U207" s="53">
        <v>60</v>
      </c>
      <c r="V207" s="52">
        <v>2525</v>
      </c>
      <c r="W207" s="53">
        <v>0</v>
      </c>
      <c r="X207" s="52">
        <v>2525</v>
      </c>
      <c r="Y207" s="52" t="e">
        <f>VLOOKUP(A:A,'Rangliste ab 9.Rang'!A:R,18,FALSE)</f>
        <v>#N/A</v>
      </c>
      <c r="Z207" s="51" t="e">
        <f t="shared" si="64"/>
        <v>#N/A</v>
      </c>
    </row>
    <row r="208" spans="1:26" x14ac:dyDescent="0.2">
      <c r="A208" s="10">
        <v>205</v>
      </c>
      <c r="B208" s="49" t="s">
        <v>136</v>
      </c>
      <c r="C208" s="50" t="s">
        <v>428</v>
      </c>
      <c r="D208" s="41">
        <v>69</v>
      </c>
      <c r="E208" s="42" t="s">
        <v>45</v>
      </c>
      <c r="F208" s="51">
        <v>440</v>
      </c>
      <c r="G208" s="51"/>
      <c r="H208" s="51">
        <f>SUM(F208:G208)</f>
        <v>440</v>
      </c>
      <c r="I208" s="53">
        <v>80</v>
      </c>
      <c r="J208" s="52">
        <f>SUM(H208:I208)</f>
        <v>520</v>
      </c>
      <c r="K208" s="53">
        <v>70</v>
      </c>
      <c r="L208" s="52">
        <f>SUM(J208:K208)</f>
        <v>590</v>
      </c>
      <c r="M208" s="53">
        <v>70</v>
      </c>
      <c r="N208" s="52">
        <f t="shared" si="82"/>
        <v>660</v>
      </c>
      <c r="O208" s="53">
        <v>80</v>
      </c>
      <c r="P208" s="52">
        <f t="shared" si="84"/>
        <v>740</v>
      </c>
      <c r="Q208" s="53">
        <v>0</v>
      </c>
      <c r="R208" s="52">
        <f t="shared" si="83"/>
        <v>740</v>
      </c>
      <c r="S208" s="53">
        <v>75</v>
      </c>
      <c r="T208" s="52">
        <v>815</v>
      </c>
      <c r="U208" s="53">
        <v>85</v>
      </c>
      <c r="V208" s="52">
        <v>900</v>
      </c>
      <c r="W208" s="53">
        <v>85</v>
      </c>
      <c r="X208" s="52">
        <v>985</v>
      </c>
      <c r="Y208" s="52">
        <f>VLOOKUP(A:A,'Rangliste ab 9.Rang'!A:R,18,FALSE)</f>
        <v>95</v>
      </c>
      <c r="Z208" s="51">
        <f t="shared" ref="Z208:Z275" si="85">SUM(X208:Y208)</f>
        <v>1080</v>
      </c>
    </row>
    <row r="209" spans="1:26" x14ac:dyDescent="0.2">
      <c r="A209" s="10">
        <v>207</v>
      </c>
      <c r="B209" s="49" t="s">
        <v>158</v>
      </c>
      <c r="C209" s="50" t="s">
        <v>94</v>
      </c>
      <c r="D209" s="41">
        <v>45</v>
      </c>
      <c r="E209" s="42" t="s">
        <v>13</v>
      </c>
      <c r="F209" s="51"/>
      <c r="G209" s="51"/>
      <c r="H209" s="51"/>
      <c r="I209" s="53"/>
      <c r="J209" s="52">
        <v>305</v>
      </c>
      <c r="K209" s="53">
        <v>90</v>
      </c>
      <c r="L209" s="52">
        <f t="shared" si="81"/>
        <v>395</v>
      </c>
      <c r="M209" s="53">
        <v>70</v>
      </c>
      <c r="N209" s="52">
        <f t="shared" si="82"/>
        <v>465</v>
      </c>
      <c r="O209" s="53">
        <v>0</v>
      </c>
      <c r="P209" s="52">
        <f t="shared" si="84"/>
        <v>465</v>
      </c>
      <c r="Q209" s="53">
        <v>0</v>
      </c>
      <c r="R209" s="52">
        <f t="shared" si="83"/>
        <v>465</v>
      </c>
      <c r="S209" s="53">
        <v>0</v>
      </c>
      <c r="T209" s="52">
        <v>465</v>
      </c>
      <c r="U209" s="53">
        <v>0</v>
      </c>
      <c r="V209" s="52">
        <v>465</v>
      </c>
      <c r="W209" s="53">
        <v>70</v>
      </c>
      <c r="X209" s="52">
        <v>535</v>
      </c>
      <c r="Y209" s="52">
        <f>VLOOKUP(A:A,'Rangliste ab 9.Rang'!A:R,18,FALSE)</f>
        <v>50</v>
      </c>
      <c r="Z209" s="51">
        <f t="shared" si="85"/>
        <v>585</v>
      </c>
    </row>
    <row r="210" spans="1:26" x14ac:dyDescent="0.2">
      <c r="A210" s="10">
        <v>298</v>
      </c>
      <c r="B210" s="49" t="s">
        <v>381</v>
      </c>
      <c r="C210" s="50" t="s">
        <v>135</v>
      </c>
      <c r="D210" s="41">
        <v>82</v>
      </c>
      <c r="E210" s="42" t="s">
        <v>45</v>
      </c>
      <c r="F210" s="51"/>
      <c r="G210" s="51"/>
      <c r="H210" s="51"/>
      <c r="I210" s="53"/>
      <c r="J210" s="52"/>
      <c r="K210" s="53"/>
      <c r="L210" s="52"/>
      <c r="M210" s="53"/>
      <c r="N210" s="52"/>
      <c r="O210" s="53"/>
      <c r="P210" s="52"/>
      <c r="Q210" s="53">
        <v>55</v>
      </c>
      <c r="R210" s="52">
        <f t="shared" si="83"/>
        <v>55</v>
      </c>
      <c r="S210" s="53">
        <v>80</v>
      </c>
      <c r="T210" s="52">
        <v>135</v>
      </c>
      <c r="U210" s="53">
        <v>70</v>
      </c>
      <c r="V210" s="52">
        <v>205</v>
      </c>
      <c r="W210" s="53">
        <v>85</v>
      </c>
      <c r="X210" s="52">
        <v>290</v>
      </c>
      <c r="Y210" s="52">
        <f>VLOOKUP(A:A,'Rangliste ab 9.Rang'!A:R,18,FALSE)</f>
        <v>70</v>
      </c>
      <c r="Z210" s="51">
        <f t="shared" si="85"/>
        <v>360</v>
      </c>
    </row>
    <row r="211" spans="1:26" x14ac:dyDescent="0.2">
      <c r="B211" s="54"/>
      <c r="C211" s="48"/>
      <c r="D211" s="45"/>
      <c r="E211" s="46"/>
      <c r="F211" s="57"/>
      <c r="G211" s="55"/>
      <c r="H211" s="57"/>
      <c r="I211" s="58"/>
      <c r="J211" s="56"/>
      <c r="K211" s="58"/>
      <c r="L211" s="56"/>
      <c r="M211" s="58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x14ac:dyDescent="0.25">
      <c r="B212" s="9" t="s">
        <v>309</v>
      </c>
      <c r="C212" s="35"/>
      <c r="D212" s="36"/>
      <c r="E212" s="37"/>
      <c r="F212" s="57"/>
      <c r="G212" s="55"/>
      <c r="H212" s="57"/>
      <c r="I212" s="58"/>
      <c r="J212" s="56"/>
      <c r="K212" s="58"/>
      <c r="L212" s="56"/>
      <c r="M212" s="58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x14ac:dyDescent="0.2">
      <c r="A213" s="10">
        <v>214</v>
      </c>
      <c r="B213" s="49" t="s">
        <v>310</v>
      </c>
      <c r="C213" s="50" t="s">
        <v>311</v>
      </c>
      <c r="D213" s="41">
        <v>47</v>
      </c>
      <c r="E213" s="42"/>
      <c r="F213" s="51">
        <v>265</v>
      </c>
      <c r="G213" s="51">
        <v>30</v>
      </c>
      <c r="H213" s="51">
        <f t="shared" si="76"/>
        <v>295</v>
      </c>
      <c r="I213" s="53"/>
      <c r="J213" s="52">
        <f t="shared" si="75"/>
        <v>295</v>
      </c>
      <c r="K213" s="53"/>
      <c r="L213" s="52">
        <f t="shared" ref="L213:L220" si="86">SUM(J213:K213)</f>
        <v>295</v>
      </c>
      <c r="M213" s="53"/>
      <c r="N213" s="52">
        <f t="shared" ref="N213:N220" si="87">SUM(L213:M213)</f>
        <v>295</v>
      </c>
      <c r="O213" s="53">
        <v>0</v>
      </c>
      <c r="P213" s="52">
        <f>SUM(N213:O213)</f>
        <v>295</v>
      </c>
      <c r="Q213" s="53">
        <v>0</v>
      </c>
      <c r="R213" s="52">
        <f t="shared" ref="R213:R220" si="88">SUM(P213:Q213)</f>
        <v>295</v>
      </c>
      <c r="S213" s="53">
        <v>0</v>
      </c>
      <c r="T213" s="52">
        <v>295</v>
      </c>
      <c r="U213" s="53">
        <v>0</v>
      </c>
      <c r="V213" s="52">
        <v>295</v>
      </c>
      <c r="W213" s="53">
        <v>0</v>
      </c>
      <c r="X213" s="52">
        <v>295</v>
      </c>
      <c r="Y213" s="52" t="e">
        <f>VLOOKUP(A:A,'Rangliste ab 9.Rang'!A:R,18,FALSE)</f>
        <v>#N/A</v>
      </c>
      <c r="Z213" s="51" t="e">
        <f t="shared" si="85"/>
        <v>#N/A</v>
      </c>
    </row>
    <row r="214" spans="1:26" x14ac:dyDescent="0.2">
      <c r="A214" s="10">
        <v>215</v>
      </c>
      <c r="B214" s="49" t="s">
        <v>312</v>
      </c>
      <c r="C214" s="50" t="s">
        <v>313</v>
      </c>
      <c r="D214" s="41">
        <v>75</v>
      </c>
      <c r="E214" s="42"/>
      <c r="F214" s="51">
        <v>700</v>
      </c>
      <c r="G214" s="51">
        <v>80</v>
      </c>
      <c r="H214" s="51">
        <f t="shared" si="76"/>
        <v>780</v>
      </c>
      <c r="I214" s="53">
        <v>90</v>
      </c>
      <c r="J214" s="52">
        <f t="shared" si="75"/>
        <v>870</v>
      </c>
      <c r="K214" s="53">
        <v>90</v>
      </c>
      <c r="L214" s="52">
        <f t="shared" si="86"/>
        <v>960</v>
      </c>
      <c r="M214" s="53"/>
      <c r="N214" s="52">
        <f t="shared" si="87"/>
        <v>960</v>
      </c>
      <c r="O214" s="53">
        <v>0</v>
      </c>
      <c r="P214" s="52">
        <f t="shared" ref="P214:P220" si="89">SUM(N214:O214)</f>
        <v>960</v>
      </c>
      <c r="Q214" s="53">
        <v>0</v>
      </c>
      <c r="R214" s="52">
        <f t="shared" si="88"/>
        <v>960</v>
      </c>
      <c r="S214" s="53">
        <v>0</v>
      </c>
      <c r="T214" s="52">
        <v>960</v>
      </c>
      <c r="U214" s="53">
        <v>0</v>
      </c>
      <c r="V214" s="52">
        <v>960</v>
      </c>
      <c r="W214" s="53">
        <v>0</v>
      </c>
      <c r="X214" s="52">
        <v>960</v>
      </c>
      <c r="Y214" s="52" t="e">
        <f>VLOOKUP(A:A,'Rangliste ab 9.Rang'!A:R,18,FALSE)</f>
        <v>#N/A</v>
      </c>
      <c r="Z214" s="51" t="e">
        <f t="shared" si="85"/>
        <v>#N/A</v>
      </c>
    </row>
    <row r="215" spans="1:26" x14ac:dyDescent="0.2">
      <c r="A215" s="10">
        <v>334</v>
      </c>
      <c r="B215" s="59" t="s">
        <v>448</v>
      </c>
      <c r="C215" s="64" t="s">
        <v>449</v>
      </c>
      <c r="D215" s="41">
        <v>97</v>
      </c>
      <c r="E215" s="42" t="s">
        <v>13</v>
      </c>
      <c r="F215" s="51"/>
      <c r="G215" s="51"/>
      <c r="H215" s="51"/>
      <c r="I215" s="53"/>
      <c r="J215" s="52"/>
      <c r="K215" s="53"/>
      <c r="L215" s="52"/>
      <c r="M215" s="53"/>
      <c r="N215" s="52"/>
      <c r="O215" s="53"/>
      <c r="P215" s="52"/>
      <c r="Q215" s="53"/>
      <c r="R215" s="52"/>
      <c r="S215" s="53"/>
      <c r="T215" s="52"/>
      <c r="U215" s="53"/>
      <c r="V215" s="52"/>
      <c r="W215" s="53"/>
      <c r="X215" s="52"/>
      <c r="Y215" s="52">
        <f>VLOOKUP(A:A,'Rangliste ab 9.Rang'!A:R,18,FALSE)</f>
        <v>65</v>
      </c>
      <c r="Z215" s="51">
        <f t="shared" ref="Z215" si="90">SUM(X215:Y215)</f>
        <v>65</v>
      </c>
    </row>
    <row r="216" spans="1:26" x14ac:dyDescent="0.2">
      <c r="A216" s="10">
        <v>216</v>
      </c>
      <c r="B216" s="49" t="s">
        <v>314</v>
      </c>
      <c r="C216" s="50" t="s">
        <v>315</v>
      </c>
      <c r="D216" s="41">
        <v>76</v>
      </c>
      <c r="E216" s="42"/>
      <c r="F216" s="51">
        <v>680</v>
      </c>
      <c r="G216" s="51">
        <v>95</v>
      </c>
      <c r="H216" s="51">
        <f t="shared" si="76"/>
        <v>775</v>
      </c>
      <c r="I216" s="53">
        <v>90</v>
      </c>
      <c r="J216" s="52">
        <f t="shared" si="75"/>
        <v>865</v>
      </c>
      <c r="K216" s="53"/>
      <c r="L216" s="52">
        <f t="shared" si="86"/>
        <v>865</v>
      </c>
      <c r="M216" s="53"/>
      <c r="N216" s="52">
        <f t="shared" si="87"/>
        <v>865</v>
      </c>
      <c r="O216" s="53">
        <v>0</v>
      </c>
      <c r="P216" s="52">
        <f t="shared" si="89"/>
        <v>865</v>
      </c>
      <c r="Q216" s="53">
        <v>0</v>
      </c>
      <c r="R216" s="52">
        <f t="shared" si="88"/>
        <v>865</v>
      </c>
      <c r="S216" s="53">
        <v>0</v>
      </c>
      <c r="T216" s="52">
        <v>865</v>
      </c>
      <c r="U216" s="53">
        <v>0</v>
      </c>
      <c r="V216" s="52">
        <v>865</v>
      </c>
      <c r="W216" s="53">
        <v>0</v>
      </c>
      <c r="X216" s="52">
        <v>865</v>
      </c>
      <c r="Y216" s="52" t="e">
        <f>VLOOKUP(A:A,'Rangliste ab 9.Rang'!A:R,18,FALSE)</f>
        <v>#N/A</v>
      </c>
      <c r="Z216" s="51" t="e">
        <f t="shared" si="85"/>
        <v>#N/A</v>
      </c>
    </row>
    <row r="217" spans="1:26" x14ac:dyDescent="0.2">
      <c r="A217" s="10">
        <v>321</v>
      </c>
      <c r="B217" s="59" t="s">
        <v>419</v>
      </c>
      <c r="C217" s="64" t="s">
        <v>423</v>
      </c>
      <c r="D217" s="41">
        <v>71</v>
      </c>
      <c r="E217" s="42" t="s">
        <v>45</v>
      </c>
      <c r="F217" s="51"/>
      <c r="G217" s="51"/>
      <c r="H217" s="51"/>
      <c r="I217" s="53"/>
      <c r="J217" s="52"/>
      <c r="K217" s="53"/>
      <c r="L217" s="52"/>
      <c r="M217" s="53"/>
      <c r="N217" s="52"/>
      <c r="O217" s="53"/>
      <c r="P217" s="52"/>
      <c r="Q217" s="53"/>
      <c r="R217" s="52"/>
      <c r="S217" s="53"/>
      <c r="T217" s="52">
        <v>0</v>
      </c>
      <c r="U217" s="53">
        <v>50</v>
      </c>
      <c r="V217" s="52">
        <v>50</v>
      </c>
      <c r="W217" s="53">
        <v>0</v>
      </c>
      <c r="X217" s="52">
        <v>50</v>
      </c>
      <c r="Y217" s="52" t="e">
        <f>VLOOKUP(A:A,'Rangliste ab 9.Rang'!A:R,18,FALSE)</f>
        <v>#N/A</v>
      </c>
      <c r="Z217" s="51" t="e">
        <f t="shared" si="85"/>
        <v>#N/A</v>
      </c>
    </row>
    <row r="218" spans="1:26" x14ac:dyDescent="0.2">
      <c r="A218" s="10">
        <v>218</v>
      </c>
      <c r="B218" s="49" t="s">
        <v>90</v>
      </c>
      <c r="C218" s="50" t="s">
        <v>91</v>
      </c>
      <c r="D218" s="41">
        <v>59</v>
      </c>
      <c r="E218" s="42" t="s">
        <v>13</v>
      </c>
      <c r="F218" s="51">
        <v>725</v>
      </c>
      <c r="G218" s="51">
        <v>30</v>
      </c>
      <c r="H218" s="51">
        <f t="shared" si="76"/>
        <v>755</v>
      </c>
      <c r="I218" s="53">
        <v>35</v>
      </c>
      <c r="J218" s="52">
        <f t="shared" si="75"/>
        <v>790</v>
      </c>
      <c r="K218" s="53">
        <v>40</v>
      </c>
      <c r="L218" s="52">
        <f t="shared" si="86"/>
        <v>830</v>
      </c>
      <c r="M218" s="53">
        <v>25</v>
      </c>
      <c r="N218" s="52">
        <f t="shared" si="87"/>
        <v>855</v>
      </c>
      <c r="O218" s="53">
        <v>35</v>
      </c>
      <c r="P218" s="52">
        <f t="shared" si="89"/>
        <v>890</v>
      </c>
      <c r="Q218" s="53">
        <v>20</v>
      </c>
      <c r="R218" s="52">
        <f t="shared" si="88"/>
        <v>910</v>
      </c>
      <c r="S218" s="53">
        <v>35</v>
      </c>
      <c r="T218" s="52">
        <v>945</v>
      </c>
      <c r="U218" s="53">
        <v>30</v>
      </c>
      <c r="V218" s="52">
        <v>975</v>
      </c>
      <c r="W218" s="53">
        <v>20</v>
      </c>
      <c r="X218" s="52">
        <v>995</v>
      </c>
      <c r="Y218" s="52">
        <f>VLOOKUP(A:A,'Rangliste ab 9.Rang'!A:R,18,FALSE)</f>
        <v>0</v>
      </c>
      <c r="Z218" s="51">
        <f t="shared" si="85"/>
        <v>995</v>
      </c>
    </row>
    <row r="219" spans="1:26" x14ac:dyDescent="0.2">
      <c r="A219" s="10">
        <v>219</v>
      </c>
      <c r="B219" s="49" t="s">
        <v>203</v>
      </c>
      <c r="C219" s="50" t="s">
        <v>121</v>
      </c>
      <c r="D219" s="41">
        <v>68</v>
      </c>
      <c r="E219" s="42" t="s">
        <v>45</v>
      </c>
      <c r="F219" s="51">
        <v>1225</v>
      </c>
      <c r="G219" s="51">
        <v>85</v>
      </c>
      <c r="H219" s="51">
        <f t="shared" si="76"/>
        <v>1310</v>
      </c>
      <c r="I219" s="53">
        <v>80</v>
      </c>
      <c r="J219" s="52">
        <f t="shared" si="75"/>
        <v>1390</v>
      </c>
      <c r="K219" s="53">
        <v>80</v>
      </c>
      <c r="L219" s="52">
        <f t="shared" si="86"/>
        <v>1470</v>
      </c>
      <c r="M219" s="53">
        <v>85</v>
      </c>
      <c r="N219" s="52">
        <f t="shared" si="87"/>
        <v>1555</v>
      </c>
      <c r="O219" s="53">
        <v>90</v>
      </c>
      <c r="P219" s="52">
        <f t="shared" si="89"/>
        <v>1645</v>
      </c>
      <c r="Q219" s="53">
        <v>0</v>
      </c>
      <c r="R219" s="52">
        <f t="shared" si="88"/>
        <v>1645</v>
      </c>
      <c r="S219" s="53">
        <v>0</v>
      </c>
      <c r="T219" s="52">
        <v>1645</v>
      </c>
      <c r="U219" s="53">
        <v>0</v>
      </c>
      <c r="V219" s="52">
        <v>1645</v>
      </c>
      <c r="W219" s="53">
        <v>0</v>
      </c>
      <c r="X219" s="52">
        <v>1645</v>
      </c>
      <c r="Y219" s="52" t="e">
        <f>VLOOKUP(A:A,'Rangliste ab 9.Rang'!A:R,18,FALSE)</f>
        <v>#N/A</v>
      </c>
      <c r="Z219" s="51" t="e">
        <f t="shared" si="85"/>
        <v>#N/A</v>
      </c>
    </row>
    <row r="220" spans="1:26" x14ac:dyDescent="0.2">
      <c r="A220" s="10">
        <v>220</v>
      </c>
      <c r="B220" s="49" t="s">
        <v>316</v>
      </c>
      <c r="C220" s="50" t="s">
        <v>317</v>
      </c>
      <c r="D220" s="41">
        <v>46</v>
      </c>
      <c r="E220" s="42"/>
      <c r="F220" s="51">
        <v>1285</v>
      </c>
      <c r="G220" s="51">
        <v>30</v>
      </c>
      <c r="H220" s="51">
        <f t="shared" si="76"/>
        <v>1315</v>
      </c>
      <c r="I220" s="53">
        <v>30</v>
      </c>
      <c r="J220" s="52">
        <f t="shared" si="75"/>
        <v>1345</v>
      </c>
      <c r="K220" s="53">
        <v>30</v>
      </c>
      <c r="L220" s="52">
        <f t="shared" si="86"/>
        <v>1375</v>
      </c>
      <c r="M220" s="53"/>
      <c r="N220" s="52">
        <f t="shared" si="87"/>
        <v>1375</v>
      </c>
      <c r="O220" s="53">
        <v>0</v>
      </c>
      <c r="P220" s="52">
        <f t="shared" si="89"/>
        <v>1375</v>
      </c>
      <c r="Q220" s="53">
        <v>0</v>
      </c>
      <c r="R220" s="52">
        <f t="shared" si="88"/>
        <v>1375</v>
      </c>
      <c r="S220" s="53">
        <v>0</v>
      </c>
      <c r="T220" s="52">
        <v>1375</v>
      </c>
      <c r="U220" s="53">
        <v>0</v>
      </c>
      <c r="V220" s="52">
        <v>1375</v>
      </c>
      <c r="W220" s="53">
        <v>0</v>
      </c>
      <c r="X220" s="52">
        <v>1375</v>
      </c>
      <c r="Y220" s="52" t="e">
        <f>VLOOKUP(A:A,'Rangliste ab 9.Rang'!A:R,18,FALSE)</f>
        <v>#N/A</v>
      </c>
      <c r="Z220" s="51" t="e">
        <f t="shared" si="85"/>
        <v>#N/A</v>
      </c>
    </row>
    <row r="221" spans="1:26" x14ac:dyDescent="0.2">
      <c r="B221" s="54"/>
      <c r="C221" s="48"/>
      <c r="D221" s="45"/>
      <c r="E221" s="46"/>
      <c r="F221" s="57"/>
      <c r="G221" s="55"/>
      <c r="H221" s="57"/>
      <c r="I221" s="58"/>
      <c r="J221" s="56"/>
      <c r="K221" s="58"/>
      <c r="L221" s="56"/>
      <c r="M221" s="58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x14ac:dyDescent="0.25">
      <c r="B222" s="9" t="s">
        <v>318</v>
      </c>
      <c r="C222" s="35"/>
      <c r="D222" s="36"/>
      <c r="E222" s="37"/>
      <c r="F222" s="57"/>
      <c r="G222" s="55"/>
      <c r="H222" s="57"/>
      <c r="I222" s="58"/>
      <c r="J222" s="56"/>
      <c r="K222" s="58"/>
      <c r="L222" s="56"/>
      <c r="M222" s="58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x14ac:dyDescent="0.2">
      <c r="A223" s="10">
        <v>223</v>
      </c>
      <c r="B223" s="49" t="s">
        <v>43</v>
      </c>
      <c r="C223" s="50" t="s">
        <v>42</v>
      </c>
      <c r="D223" s="41">
        <v>88</v>
      </c>
      <c r="E223" s="42" t="s">
        <v>32</v>
      </c>
      <c r="F223" s="51">
        <v>0</v>
      </c>
      <c r="G223" s="51">
        <v>45</v>
      </c>
      <c r="H223" s="51">
        <v>45</v>
      </c>
      <c r="I223" s="51">
        <v>65</v>
      </c>
      <c r="J223" s="52">
        <f t="shared" si="75"/>
        <v>110</v>
      </c>
      <c r="K223" s="51">
        <v>70</v>
      </c>
      <c r="L223" s="52">
        <f t="shared" ref="L223:L231" si="91">SUM(J223:K223)</f>
        <v>180</v>
      </c>
      <c r="M223" s="51">
        <v>75</v>
      </c>
      <c r="N223" s="52">
        <f t="shared" ref="N223:N231" si="92">SUM(L223:M223)</f>
        <v>255</v>
      </c>
      <c r="O223" s="53">
        <v>80</v>
      </c>
      <c r="P223" s="52">
        <f>SUM(N223:O223)</f>
        <v>335</v>
      </c>
      <c r="Q223" s="53">
        <v>55</v>
      </c>
      <c r="R223" s="52">
        <f t="shared" ref="R223:R231" si="93">SUM(P223:Q223)</f>
        <v>390</v>
      </c>
      <c r="S223" s="53">
        <v>0</v>
      </c>
      <c r="T223" s="52">
        <v>390</v>
      </c>
      <c r="U223" s="53">
        <v>0</v>
      </c>
      <c r="V223" s="52">
        <v>390</v>
      </c>
      <c r="W223" s="53">
        <v>0</v>
      </c>
      <c r="X223" s="52">
        <v>390</v>
      </c>
      <c r="Y223" s="52" t="e">
        <f>VLOOKUP(A:A,'Rangliste ab 9.Rang'!A:R,18,FALSE)</f>
        <v>#N/A</v>
      </c>
      <c r="Z223" s="51" t="e">
        <f t="shared" si="85"/>
        <v>#N/A</v>
      </c>
    </row>
    <row r="224" spans="1:26" x14ac:dyDescent="0.2">
      <c r="A224" s="10">
        <v>224</v>
      </c>
      <c r="B224" s="49" t="s">
        <v>144</v>
      </c>
      <c r="C224" s="50" t="s">
        <v>145</v>
      </c>
      <c r="D224" s="41">
        <v>91</v>
      </c>
      <c r="E224" s="42" t="s">
        <v>7</v>
      </c>
      <c r="F224" s="51"/>
      <c r="G224" s="51"/>
      <c r="H224" s="51"/>
      <c r="I224" s="51"/>
      <c r="J224" s="52"/>
      <c r="K224" s="51">
        <v>70</v>
      </c>
      <c r="L224" s="52">
        <f t="shared" si="91"/>
        <v>70</v>
      </c>
      <c r="M224" s="51">
        <v>60</v>
      </c>
      <c r="N224" s="52">
        <f t="shared" si="92"/>
        <v>130</v>
      </c>
      <c r="O224" s="53">
        <v>65</v>
      </c>
      <c r="P224" s="52">
        <f t="shared" ref="P224:P231" si="94">SUM(N224:O224)</f>
        <v>195</v>
      </c>
      <c r="Q224" s="53">
        <v>70</v>
      </c>
      <c r="R224" s="52">
        <f t="shared" si="93"/>
        <v>265</v>
      </c>
      <c r="S224" s="53">
        <v>0</v>
      </c>
      <c r="T224" s="52">
        <v>265</v>
      </c>
      <c r="U224" s="53">
        <v>0</v>
      </c>
      <c r="V224" s="52">
        <v>265</v>
      </c>
      <c r="W224" s="53">
        <v>0</v>
      </c>
      <c r="X224" s="52">
        <v>265</v>
      </c>
      <c r="Y224" s="52" t="e">
        <f>VLOOKUP(A:A,'Rangliste ab 9.Rang'!A:R,18,FALSE)</f>
        <v>#N/A</v>
      </c>
      <c r="Z224" s="51" t="e">
        <f t="shared" si="85"/>
        <v>#N/A</v>
      </c>
    </row>
    <row r="225" spans="1:26" x14ac:dyDescent="0.2">
      <c r="A225" s="10">
        <v>225</v>
      </c>
      <c r="B225" s="49" t="s">
        <v>319</v>
      </c>
      <c r="C225" s="50" t="s">
        <v>137</v>
      </c>
      <c r="D225" s="41">
        <v>70</v>
      </c>
      <c r="E225" s="42" t="s">
        <v>45</v>
      </c>
      <c r="F225" s="51">
        <v>705</v>
      </c>
      <c r="G225" s="51"/>
      <c r="H225" s="51">
        <f t="shared" si="76"/>
        <v>705</v>
      </c>
      <c r="I225" s="53">
        <v>50</v>
      </c>
      <c r="J225" s="52">
        <f t="shared" ref="J225:J264" si="95">SUM(H225:I225)</f>
        <v>755</v>
      </c>
      <c r="K225" s="53"/>
      <c r="L225" s="52">
        <f t="shared" si="91"/>
        <v>755</v>
      </c>
      <c r="M225" s="53"/>
      <c r="N225" s="52">
        <f t="shared" si="92"/>
        <v>755</v>
      </c>
      <c r="O225" s="53">
        <v>0</v>
      </c>
      <c r="P225" s="52">
        <f t="shared" si="94"/>
        <v>755</v>
      </c>
      <c r="Q225" s="53">
        <v>0</v>
      </c>
      <c r="R225" s="52">
        <f t="shared" si="93"/>
        <v>755</v>
      </c>
      <c r="S225" s="53">
        <v>0</v>
      </c>
      <c r="T225" s="52">
        <v>755</v>
      </c>
      <c r="U225" s="53">
        <v>0</v>
      </c>
      <c r="V225" s="52">
        <v>755</v>
      </c>
      <c r="W225" s="53">
        <v>0</v>
      </c>
      <c r="X225" s="52">
        <v>755</v>
      </c>
      <c r="Y225" s="52" t="e">
        <f>VLOOKUP(A:A,'Rangliste ab 9.Rang'!A:R,18,FALSE)</f>
        <v>#N/A</v>
      </c>
      <c r="Z225" s="51" t="e">
        <f t="shared" si="85"/>
        <v>#N/A</v>
      </c>
    </row>
    <row r="226" spans="1:26" x14ac:dyDescent="0.2">
      <c r="A226" s="10">
        <v>227</v>
      </c>
      <c r="B226" s="49" t="s">
        <v>320</v>
      </c>
      <c r="C226" s="50" t="s">
        <v>321</v>
      </c>
      <c r="D226" s="41">
        <v>70</v>
      </c>
      <c r="E226" s="42"/>
      <c r="F226" s="51">
        <v>90</v>
      </c>
      <c r="G226" s="51">
        <v>75</v>
      </c>
      <c r="H226" s="51">
        <f t="shared" si="76"/>
        <v>165</v>
      </c>
      <c r="I226" s="53"/>
      <c r="J226" s="52">
        <f t="shared" si="95"/>
        <v>165</v>
      </c>
      <c r="K226" s="53"/>
      <c r="L226" s="52">
        <f t="shared" si="91"/>
        <v>165</v>
      </c>
      <c r="M226" s="53"/>
      <c r="N226" s="52">
        <f t="shared" si="92"/>
        <v>165</v>
      </c>
      <c r="O226" s="53">
        <v>0</v>
      </c>
      <c r="P226" s="52">
        <f t="shared" si="94"/>
        <v>165</v>
      </c>
      <c r="Q226" s="53">
        <v>0</v>
      </c>
      <c r="R226" s="52">
        <f t="shared" si="93"/>
        <v>165</v>
      </c>
      <c r="S226" s="53">
        <v>0</v>
      </c>
      <c r="T226" s="52">
        <v>165</v>
      </c>
      <c r="U226" s="53">
        <v>0</v>
      </c>
      <c r="V226" s="52">
        <v>165</v>
      </c>
      <c r="W226" s="53">
        <v>0</v>
      </c>
      <c r="X226" s="52">
        <v>165</v>
      </c>
      <c r="Y226" s="52" t="e">
        <f>VLOOKUP(A:A,'Rangliste ab 9.Rang'!A:R,18,FALSE)</f>
        <v>#N/A</v>
      </c>
      <c r="Z226" s="51" t="e">
        <f t="shared" si="85"/>
        <v>#N/A</v>
      </c>
    </row>
    <row r="227" spans="1:26" x14ac:dyDescent="0.2">
      <c r="A227" s="10">
        <v>311</v>
      </c>
      <c r="B227" s="59" t="s">
        <v>404</v>
      </c>
      <c r="C227" s="64" t="s">
        <v>137</v>
      </c>
      <c r="D227" s="41">
        <v>62</v>
      </c>
      <c r="E227" s="42" t="s">
        <v>45</v>
      </c>
      <c r="F227" s="51"/>
      <c r="G227" s="51"/>
      <c r="H227" s="51"/>
      <c r="I227" s="53"/>
      <c r="J227" s="52"/>
      <c r="K227" s="53"/>
      <c r="L227" s="52"/>
      <c r="M227" s="53"/>
      <c r="N227" s="52"/>
      <c r="O227" s="53"/>
      <c r="P227" s="52"/>
      <c r="Q227" s="53"/>
      <c r="R227" s="52">
        <v>0</v>
      </c>
      <c r="S227" s="53">
        <v>75</v>
      </c>
      <c r="T227" s="52">
        <v>75</v>
      </c>
      <c r="U227" s="53">
        <v>70</v>
      </c>
      <c r="V227" s="52">
        <v>145</v>
      </c>
      <c r="W227" s="53">
        <v>70</v>
      </c>
      <c r="X227" s="52">
        <v>215</v>
      </c>
      <c r="Y227" s="52" t="e">
        <f>VLOOKUP(A:A,'Rangliste ab 9.Rang'!A:R,18,FALSE)</f>
        <v>#N/A</v>
      </c>
      <c r="Z227" s="51" t="e">
        <f t="shared" si="85"/>
        <v>#N/A</v>
      </c>
    </row>
    <row r="228" spans="1:26" x14ac:dyDescent="0.2">
      <c r="A228" s="10">
        <v>312</v>
      </c>
      <c r="B228" s="59" t="s">
        <v>408</v>
      </c>
      <c r="C228" s="64" t="s">
        <v>137</v>
      </c>
      <c r="D228" s="41">
        <v>90</v>
      </c>
      <c r="E228" s="42" t="s">
        <v>45</v>
      </c>
      <c r="F228" s="51"/>
      <c r="G228" s="51"/>
      <c r="H228" s="51"/>
      <c r="I228" s="53"/>
      <c r="J228" s="52"/>
      <c r="K228" s="53"/>
      <c r="L228" s="52"/>
      <c r="M228" s="53"/>
      <c r="N228" s="52"/>
      <c r="O228" s="53"/>
      <c r="P228" s="52"/>
      <c r="Q228" s="53"/>
      <c r="R228" s="52"/>
      <c r="S228" s="53"/>
      <c r="T228" s="52">
        <v>0</v>
      </c>
      <c r="U228" s="53">
        <v>0</v>
      </c>
      <c r="V228" s="52">
        <v>0</v>
      </c>
      <c r="W228" s="53">
        <v>0</v>
      </c>
      <c r="X228" s="52">
        <v>0</v>
      </c>
      <c r="Y228" s="52" t="e">
        <f>VLOOKUP(A:A,'Rangliste ab 9.Rang'!A:R,18,FALSE)</f>
        <v>#N/A</v>
      </c>
      <c r="Z228" s="51" t="e">
        <f t="shared" si="85"/>
        <v>#N/A</v>
      </c>
    </row>
    <row r="229" spans="1:26" x14ac:dyDescent="0.2">
      <c r="A229" s="10">
        <v>231</v>
      </c>
      <c r="B229" s="49" t="s">
        <v>322</v>
      </c>
      <c r="C229" s="50" t="s">
        <v>323</v>
      </c>
      <c r="D229" s="41">
        <v>50</v>
      </c>
      <c r="E229" s="42" t="s">
        <v>45</v>
      </c>
      <c r="F229" s="51">
        <v>1920</v>
      </c>
      <c r="G229" s="51">
        <v>60</v>
      </c>
      <c r="H229" s="51">
        <f t="shared" si="76"/>
        <v>1980</v>
      </c>
      <c r="I229" s="53">
        <v>45</v>
      </c>
      <c r="J229" s="52">
        <f t="shared" si="95"/>
        <v>2025</v>
      </c>
      <c r="K229" s="53">
        <v>35</v>
      </c>
      <c r="L229" s="52">
        <f t="shared" si="91"/>
        <v>2060</v>
      </c>
      <c r="M229" s="53"/>
      <c r="N229" s="52">
        <f t="shared" si="92"/>
        <v>2060</v>
      </c>
      <c r="O229" s="53">
        <v>0</v>
      </c>
      <c r="P229" s="52">
        <f t="shared" si="94"/>
        <v>2060</v>
      </c>
      <c r="Q229" s="53">
        <v>0</v>
      </c>
      <c r="R229" s="52">
        <f t="shared" si="93"/>
        <v>2060</v>
      </c>
      <c r="S229" s="53">
        <v>0</v>
      </c>
      <c r="T229" s="52">
        <v>2060</v>
      </c>
      <c r="U229" s="53">
        <v>0</v>
      </c>
      <c r="V229" s="52">
        <v>2060</v>
      </c>
      <c r="W229" s="53">
        <v>0</v>
      </c>
      <c r="X229" s="52">
        <v>2060</v>
      </c>
      <c r="Y229" s="52" t="e">
        <f>VLOOKUP(A:A,'Rangliste ab 9.Rang'!A:R,18,FALSE)</f>
        <v>#N/A</v>
      </c>
      <c r="Z229" s="51" t="e">
        <f t="shared" si="85"/>
        <v>#N/A</v>
      </c>
    </row>
    <row r="230" spans="1:26" x14ac:dyDescent="0.2">
      <c r="A230" s="10">
        <v>233</v>
      </c>
      <c r="B230" s="49" t="s">
        <v>149</v>
      </c>
      <c r="C230" s="50" t="s">
        <v>324</v>
      </c>
      <c r="D230" s="41">
        <v>63</v>
      </c>
      <c r="E230" s="42" t="s">
        <v>147</v>
      </c>
      <c r="F230" s="51">
        <v>2155</v>
      </c>
      <c r="G230" s="51">
        <v>90</v>
      </c>
      <c r="H230" s="51">
        <f t="shared" si="76"/>
        <v>2245</v>
      </c>
      <c r="I230" s="53">
        <v>100</v>
      </c>
      <c r="J230" s="52">
        <f t="shared" si="95"/>
        <v>2345</v>
      </c>
      <c r="K230" s="53">
        <v>90</v>
      </c>
      <c r="L230" s="52">
        <f t="shared" si="91"/>
        <v>2435</v>
      </c>
      <c r="M230" s="53">
        <v>80</v>
      </c>
      <c r="N230" s="52">
        <f t="shared" si="92"/>
        <v>2515</v>
      </c>
      <c r="O230" s="53">
        <v>0</v>
      </c>
      <c r="P230" s="52">
        <f t="shared" si="94"/>
        <v>2515</v>
      </c>
      <c r="Q230" s="53">
        <v>0</v>
      </c>
      <c r="R230" s="52">
        <f t="shared" si="93"/>
        <v>2515</v>
      </c>
      <c r="S230" s="53">
        <v>0</v>
      </c>
      <c r="T230" s="52">
        <v>2515</v>
      </c>
      <c r="U230" s="53">
        <v>0</v>
      </c>
      <c r="V230" s="52">
        <v>2515</v>
      </c>
      <c r="W230" s="53">
        <v>0</v>
      </c>
      <c r="X230" s="52">
        <v>2515</v>
      </c>
      <c r="Y230" s="52" t="e">
        <f>VLOOKUP(A:A,'Rangliste ab 9.Rang'!A:R,18,FALSE)</f>
        <v>#N/A</v>
      </c>
      <c r="Z230" s="51" t="e">
        <f t="shared" si="85"/>
        <v>#N/A</v>
      </c>
    </row>
    <row r="231" spans="1:26" x14ac:dyDescent="0.2">
      <c r="A231" s="10">
        <v>234</v>
      </c>
      <c r="B231" s="49" t="s">
        <v>20</v>
      </c>
      <c r="C231" s="50" t="s">
        <v>14</v>
      </c>
      <c r="D231" s="41">
        <v>81</v>
      </c>
      <c r="E231" s="42" t="s">
        <v>13</v>
      </c>
      <c r="F231" s="51">
        <v>195</v>
      </c>
      <c r="G231" s="51">
        <v>90</v>
      </c>
      <c r="H231" s="51">
        <f t="shared" si="76"/>
        <v>285</v>
      </c>
      <c r="I231" s="51">
        <v>90</v>
      </c>
      <c r="J231" s="52">
        <f t="shared" si="95"/>
        <v>375</v>
      </c>
      <c r="K231" s="51">
        <v>90</v>
      </c>
      <c r="L231" s="52">
        <f t="shared" si="91"/>
        <v>465</v>
      </c>
      <c r="M231" s="51">
        <v>95</v>
      </c>
      <c r="N231" s="52">
        <f t="shared" si="92"/>
        <v>560</v>
      </c>
      <c r="O231" s="53">
        <v>100</v>
      </c>
      <c r="P231" s="52">
        <f t="shared" si="94"/>
        <v>660</v>
      </c>
      <c r="Q231" s="53">
        <v>95</v>
      </c>
      <c r="R231" s="52">
        <f t="shared" si="93"/>
        <v>755</v>
      </c>
      <c r="S231" s="53">
        <v>0</v>
      </c>
      <c r="T231" s="52">
        <v>755</v>
      </c>
      <c r="U231" s="53">
        <v>0</v>
      </c>
      <c r="V231" s="52">
        <v>755</v>
      </c>
      <c r="W231" s="53">
        <v>0</v>
      </c>
      <c r="X231" s="52">
        <v>755</v>
      </c>
      <c r="Y231" s="52" t="e">
        <f>VLOOKUP(A:A,'Rangliste ab 9.Rang'!A:R,18,FALSE)</f>
        <v>#N/A</v>
      </c>
      <c r="Z231" s="51" t="e">
        <f t="shared" si="85"/>
        <v>#N/A</v>
      </c>
    </row>
    <row r="232" spans="1:26" x14ac:dyDescent="0.2">
      <c r="B232" s="54"/>
      <c r="C232" s="48"/>
      <c r="D232" s="45"/>
      <c r="E232" s="46"/>
      <c r="F232" s="57"/>
      <c r="G232" s="55"/>
      <c r="H232" s="57"/>
      <c r="I232" s="58"/>
      <c r="J232" s="56"/>
      <c r="K232" s="58"/>
      <c r="L232" s="56"/>
      <c r="M232" s="58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x14ac:dyDescent="0.25">
      <c r="B233" s="9" t="s">
        <v>325</v>
      </c>
      <c r="C233" s="35"/>
      <c r="D233" s="36"/>
      <c r="E233" s="37"/>
      <c r="F233" s="57"/>
      <c r="G233" s="55"/>
      <c r="H233" s="57"/>
      <c r="I233" s="58"/>
      <c r="J233" s="56"/>
      <c r="K233" s="58"/>
      <c r="L233" s="56"/>
      <c r="M233" s="58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x14ac:dyDescent="0.25">
      <c r="B234" s="9"/>
      <c r="C234" s="35"/>
      <c r="D234" s="36"/>
      <c r="E234" s="37"/>
      <c r="F234" s="57"/>
      <c r="G234" s="55"/>
      <c r="H234" s="57"/>
      <c r="I234" s="58"/>
      <c r="J234" s="56"/>
      <c r="K234" s="58"/>
      <c r="L234" s="56"/>
      <c r="M234" s="58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x14ac:dyDescent="0.25">
      <c r="B235" s="9" t="s">
        <v>326</v>
      </c>
      <c r="C235" s="35"/>
      <c r="D235" s="36"/>
      <c r="E235" s="37"/>
      <c r="F235" s="57"/>
      <c r="G235" s="55"/>
      <c r="H235" s="57"/>
      <c r="I235" s="58"/>
      <c r="J235" s="56"/>
      <c r="K235" s="58"/>
      <c r="L235" s="56"/>
      <c r="M235" s="58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x14ac:dyDescent="0.2">
      <c r="A236" s="10">
        <v>235</v>
      </c>
      <c r="B236" s="49" t="s">
        <v>27</v>
      </c>
      <c r="C236" s="50" t="s">
        <v>28</v>
      </c>
      <c r="D236" s="41">
        <v>44</v>
      </c>
      <c r="E236" s="42" t="s">
        <v>13</v>
      </c>
      <c r="F236" s="51">
        <v>300</v>
      </c>
      <c r="G236" s="51">
        <v>95</v>
      </c>
      <c r="H236" s="51">
        <f>SUM(F236:G236)</f>
        <v>395</v>
      </c>
      <c r="I236" s="53">
        <v>90</v>
      </c>
      <c r="J236" s="52">
        <f>SUM(H236:I236)</f>
        <v>485</v>
      </c>
      <c r="K236" s="53">
        <v>90</v>
      </c>
      <c r="L236" s="52">
        <f>SUM(J236:K236)</f>
        <v>575</v>
      </c>
      <c r="M236" s="53">
        <v>100</v>
      </c>
      <c r="N236" s="52">
        <f t="shared" ref="N236:N241" si="96">SUM(L236:M236)</f>
        <v>675</v>
      </c>
      <c r="O236" s="53">
        <v>100</v>
      </c>
      <c r="P236" s="52">
        <f>SUM(N236:O236)</f>
        <v>775</v>
      </c>
      <c r="Q236" s="53">
        <v>100</v>
      </c>
      <c r="R236" s="52">
        <f t="shared" ref="R236:R241" si="97">SUM(P236:Q236)</f>
        <v>875</v>
      </c>
      <c r="S236" s="53">
        <v>100</v>
      </c>
      <c r="T236" s="52">
        <v>975</v>
      </c>
      <c r="U236" s="53">
        <v>90</v>
      </c>
      <c r="V236" s="52">
        <v>1065</v>
      </c>
      <c r="W236" s="53">
        <v>0</v>
      </c>
      <c r="X236" s="52">
        <v>1065</v>
      </c>
      <c r="Y236" s="52">
        <f>VLOOKUP(A:A,'Rangliste ab 9.Rang'!A:R,18,FALSE)</f>
        <v>85</v>
      </c>
      <c r="Z236" s="51">
        <f t="shared" si="85"/>
        <v>1150</v>
      </c>
    </row>
    <row r="237" spans="1:26" x14ac:dyDescent="0.2">
      <c r="A237" s="10">
        <v>236</v>
      </c>
      <c r="B237" s="49" t="s">
        <v>327</v>
      </c>
      <c r="C237" s="50" t="s">
        <v>328</v>
      </c>
      <c r="D237" s="41">
        <v>72</v>
      </c>
      <c r="E237" s="42" t="s">
        <v>7</v>
      </c>
      <c r="F237" s="51"/>
      <c r="G237" s="51"/>
      <c r="H237" s="51"/>
      <c r="I237" s="53"/>
      <c r="J237" s="52"/>
      <c r="K237" s="53">
        <v>60</v>
      </c>
      <c r="L237" s="52">
        <f>SUM(J237:K237)</f>
        <v>60</v>
      </c>
      <c r="M237" s="53"/>
      <c r="N237" s="52">
        <f t="shared" si="96"/>
        <v>60</v>
      </c>
      <c r="O237" s="53">
        <v>0</v>
      </c>
      <c r="P237" s="52">
        <f t="shared" ref="P237:P241" si="98">SUM(N237:O237)</f>
        <v>60</v>
      </c>
      <c r="Q237" s="53">
        <v>75</v>
      </c>
      <c r="R237" s="52">
        <f t="shared" si="97"/>
        <v>135</v>
      </c>
      <c r="S237" s="53">
        <v>55</v>
      </c>
      <c r="T237" s="52">
        <v>190</v>
      </c>
      <c r="U237" s="53">
        <v>85</v>
      </c>
      <c r="V237" s="52">
        <v>275</v>
      </c>
      <c r="W237" s="53">
        <v>85</v>
      </c>
      <c r="X237" s="52">
        <v>360</v>
      </c>
      <c r="Y237" s="52" t="e">
        <f>VLOOKUP(A:A,'Rangliste ab 9.Rang'!A:R,18,FALSE)</f>
        <v>#N/A</v>
      </c>
      <c r="Z237" s="51" t="e">
        <f t="shared" si="85"/>
        <v>#N/A</v>
      </c>
    </row>
    <row r="238" spans="1:26" x14ac:dyDescent="0.2">
      <c r="A238" s="10">
        <v>238</v>
      </c>
      <c r="B238" s="49" t="s">
        <v>150</v>
      </c>
      <c r="C238" s="50" t="s">
        <v>151</v>
      </c>
      <c r="D238" s="41">
        <v>63</v>
      </c>
      <c r="E238" s="42" t="s">
        <v>147</v>
      </c>
      <c r="F238" s="51">
        <v>1315</v>
      </c>
      <c r="G238" s="51">
        <v>65</v>
      </c>
      <c r="H238" s="51">
        <f t="shared" ref="H238:H281" si="99">SUM(F238:G238)</f>
        <v>1380</v>
      </c>
      <c r="I238" s="53">
        <v>75</v>
      </c>
      <c r="J238" s="52">
        <f t="shared" si="95"/>
        <v>1455</v>
      </c>
      <c r="K238" s="53">
        <v>70</v>
      </c>
      <c r="L238" s="52">
        <f>SUM(J238:K238)</f>
        <v>1525</v>
      </c>
      <c r="M238" s="53">
        <v>80</v>
      </c>
      <c r="N238" s="52">
        <f t="shared" si="96"/>
        <v>1605</v>
      </c>
      <c r="O238" s="53">
        <v>0</v>
      </c>
      <c r="P238" s="52">
        <f t="shared" si="98"/>
        <v>1605</v>
      </c>
      <c r="Q238" s="53">
        <v>0</v>
      </c>
      <c r="R238" s="52">
        <f t="shared" si="97"/>
        <v>1605</v>
      </c>
      <c r="S238" s="53">
        <v>0</v>
      </c>
      <c r="T238" s="52">
        <v>1605</v>
      </c>
      <c r="U238" s="53">
        <v>0</v>
      </c>
      <c r="V238" s="52">
        <v>1605</v>
      </c>
      <c r="W238" s="53">
        <v>0</v>
      </c>
      <c r="X238" s="52">
        <v>1605</v>
      </c>
      <c r="Y238" s="52" t="e">
        <f>VLOOKUP(A:A,'Rangliste ab 9.Rang'!A:R,18,FALSE)</f>
        <v>#N/A</v>
      </c>
      <c r="Z238" s="51" t="e">
        <f t="shared" si="85"/>
        <v>#N/A</v>
      </c>
    </row>
    <row r="239" spans="1:26" x14ac:dyDescent="0.2">
      <c r="A239" s="10">
        <v>239</v>
      </c>
      <c r="B239" s="49" t="s">
        <v>329</v>
      </c>
      <c r="C239" s="50" t="s">
        <v>26</v>
      </c>
      <c r="D239" s="41">
        <v>86</v>
      </c>
      <c r="E239" s="42" t="s">
        <v>45</v>
      </c>
      <c r="F239" s="51">
        <v>90</v>
      </c>
      <c r="G239" s="51">
        <v>80</v>
      </c>
      <c r="H239" s="51">
        <f t="shared" si="99"/>
        <v>170</v>
      </c>
      <c r="I239" s="51">
        <v>95</v>
      </c>
      <c r="J239" s="52">
        <f t="shared" si="95"/>
        <v>265</v>
      </c>
      <c r="K239" s="51">
        <v>100</v>
      </c>
      <c r="L239" s="52">
        <f>SUM(J239:K239)</f>
        <v>365</v>
      </c>
      <c r="M239" s="51">
        <v>100</v>
      </c>
      <c r="N239" s="52">
        <f t="shared" si="96"/>
        <v>465</v>
      </c>
      <c r="O239" s="53">
        <v>95</v>
      </c>
      <c r="P239" s="52">
        <f t="shared" si="98"/>
        <v>560</v>
      </c>
      <c r="Q239" s="53">
        <v>95</v>
      </c>
      <c r="R239" s="52">
        <f t="shared" si="97"/>
        <v>655</v>
      </c>
      <c r="S239" s="53">
        <v>0</v>
      </c>
      <c r="T239" s="52">
        <v>655</v>
      </c>
      <c r="U239" s="53">
        <v>0</v>
      </c>
      <c r="V239" s="52">
        <v>655</v>
      </c>
      <c r="W239" s="53">
        <v>0</v>
      </c>
      <c r="X239" s="52">
        <v>655</v>
      </c>
      <c r="Y239" s="52" t="e">
        <f>VLOOKUP(A:A,'Rangliste ab 9.Rang'!A:R,18,FALSE)</f>
        <v>#N/A</v>
      </c>
      <c r="Z239" s="51" t="e">
        <f t="shared" si="85"/>
        <v>#N/A</v>
      </c>
    </row>
    <row r="240" spans="1:26" x14ac:dyDescent="0.2">
      <c r="A240" s="10">
        <v>287</v>
      </c>
      <c r="B240" s="49" t="s">
        <v>359</v>
      </c>
      <c r="C240" s="50" t="s">
        <v>360</v>
      </c>
      <c r="D240" s="41">
        <v>93</v>
      </c>
      <c r="E240" s="42" t="s">
        <v>13</v>
      </c>
      <c r="F240" s="51"/>
      <c r="G240" s="51"/>
      <c r="H240" s="51"/>
      <c r="I240" s="51"/>
      <c r="J240" s="52"/>
      <c r="K240" s="51"/>
      <c r="L240" s="52"/>
      <c r="M240" s="51"/>
      <c r="N240" s="52">
        <v>0</v>
      </c>
      <c r="O240" s="53">
        <v>55</v>
      </c>
      <c r="P240" s="52">
        <f t="shared" ref="P240" si="100">SUM(N240:O240)</f>
        <v>55</v>
      </c>
      <c r="Q240" s="53">
        <v>0</v>
      </c>
      <c r="R240" s="52">
        <f t="shared" si="97"/>
        <v>55</v>
      </c>
      <c r="S240" s="53">
        <v>0</v>
      </c>
      <c r="T240" s="52">
        <v>55</v>
      </c>
      <c r="U240" s="53">
        <v>0</v>
      </c>
      <c r="V240" s="52">
        <v>55</v>
      </c>
      <c r="W240" s="53">
        <v>0</v>
      </c>
      <c r="X240" s="52">
        <v>55</v>
      </c>
      <c r="Y240" s="52" t="e">
        <f>VLOOKUP(A:A,'Rangliste ab 9.Rang'!A:R,18,FALSE)</f>
        <v>#N/A</v>
      </c>
      <c r="Z240" s="51" t="e">
        <f t="shared" si="85"/>
        <v>#N/A</v>
      </c>
    </row>
    <row r="241" spans="1:26" x14ac:dyDescent="0.2">
      <c r="A241" s="10">
        <v>240</v>
      </c>
      <c r="B241" s="49" t="s">
        <v>184</v>
      </c>
      <c r="C241" s="50" t="s">
        <v>92</v>
      </c>
      <c r="D241" s="41">
        <v>90</v>
      </c>
      <c r="E241" s="42" t="s">
        <v>13</v>
      </c>
      <c r="F241" s="51"/>
      <c r="G241" s="66"/>
      <c r="H241" s="51">
        <v>0</v>
      </c>
      <c r="I241" s="51">
        <v>60</v>
      </c>
      <c r="J241" s="52">
        <v>60</v>
      </c>
      <c r="K241" s="51"/>
      <c r="L241" s="52">
        <v>60</v>
      </c>
      <c r="M241" s="51">
        <v>65</v>
      </c>
      <c r="N241" s="52">
        <f t="shared" si="96"/>
        <v>125</v>
      </c>
      <c r="O241" s="53">
        <v>70</v>
      </c>
      <c r="P241" s="52">
        <f t="shared" si="98"/>
        <v>195</v>
      </c>
      <c r="Q241" s="53">
        <v>0</v>
      </c>
      <c r="R241" s="52">
        <f t="shared" si="97"/>
        <v>195</v>
      </c>
      <c r="S241" s="53">
        <v>0</v>
      </c>
      <c r="T241" s="52">
        <v>195</v>
      </c>
      <c r="U241" s="53">
        <v>0</v>
      </c>
      <c r="V241" s="52">
        <v>195</v>
      </c>
      <c r="W241" s="53">
        <v>0</v>
      </c>
      <c r="X241" s="52">
        <v>195</v>
      </c>
      <c r="Y241" s="52" t="e">
        <f>VLOOKUP(A:A,'Rangliste ab 9.Rang'!A:R,18,FALSE)</f>
        <v>#N/A</v>
      </c>
      <c r="Z241" s="51" t="e">
        <f t="shared" si="85"/>
        <v>#N/A</v>
      </c>
    </row>
    <row r="242" spans="1:26" x14ac:dyDescent="0.2">
      <c r="B242" s="54"/>
      <c r="C242" s="48"/>
      <c r="D242" s="45"/>
      <c r="E242" s="46"/>
      <c r="F242" s="57"/>
      <c r="G242" s="55"/>
      <c r="H242" s="57"/>
      <c r="I242" s="58"/>
      <c r="J242" s="56"/>
      <c r="K242" s="58"/>
      <c r="L242" s="56"/>
      <c r="M242" s="58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x14ac:dyDescent="0.25">
      <c r="B243" s="9" t="s">
        <v>330</v>
      </c>
      <c r="C243" s="35"/>
      <c r="D243" s="36"/>
      <c r="E243" s="37"/>
      <c r="F243" s="57"/>
      <c r="G243" s="55"/>
      <c r="H243" s="57"/>
      <c r="I243" s="58"/>
      <c r="J243" s="56"/>
      <c r="K243" s="58"/>
      <c r="L243" s="56"/>
      <c r="M243" s="58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x14ac:dyDescent="0.2">
      <c r="A244" s="10">
        <v>244</v>
      </c>
      <c r="B244" s="49" t="s">
        <v>331</v>
      </c>
      <c r="C244" s="50" t="s">
        <v>29</v>
      </c>
      <c r="D244" s="41">
        <v>65</v>
      </c>
      <c r="E244" s="42" t="s">
        <v>13</v>
      </c>
      <c r="F244" s="51">
        <v>1710</v>
      </c>
      <c r="G244" s="51">
        <v>80</v>
      </c>
      <c r="H244" s="51">
        <f t="shared" si="99"/>
        <v>1790</v>
      </c>
      <c r="I244" s="53">
        <v>95</v>
      </c>
      <c r="J244" s="52">
        <f t="shared" si="95"/>
        <v>1885</v>
      </c>
      <c r="K244" s="53">
        <v>75</v>
      </c>
      <c r="L244" s="52">
        <f t="shared" ref="L244:L264" si="101">SUM(J244:K244)</f>
        <v>1960</v>
      </c>
      <c r="M244" s="53"/>
      <c r="N244" s="52">
        <f t="shared" ref="N244:N264" si="102">SUM(L244:M244)</f>
        <v>1960</v>
      </c>
      <c r="O244" s="53">
        <v>0</v>
      </c>
      <c r="P244" s="52">
        <f>SUM(N244:O244)</f>
        <v>1960</v>
      </c>
      <c r="Q244" s="53">
        <v>85</v>
      </c>
      <c r="R244" s="52">
        <f t="shared" ref="R244:R264" si="103">SUM(P244:Q244)</f>
        <v>2045</v>
      </c>
      <c r="S244" s="53">
        <v>65</v>
      </c>
      <c r="T244" s="52">
        <v>2110</v>
      </c>
      <c r="U244" s="53">
        <v>70</v>
      </c>
      <c r="V244" s="52">
        <v>2180</v>
      </c>
      <c r="W244" s="53">
        <v>80</v>
      </c>
      <c r="X244" s="52">
        <v>2260</v>
      </c>
      <c r="Y244" s="52">
        <f>VLOOKUP(A:A,'Rangliste ab 9.Rang'!A:R,18,FALSE)</f>
        <v>80</v>
      </c>
      <c r="Z244" s="51">
        <f t="shared" si="85"/>
        <v>2340</v>
      </c>
    </row>
    <row r="245" spans="1:26" x14ac:dyDescent="0.2">
      <c r="A245" s="10">
        <v>331</v>
      </c>
      <c r="B245" s="59" t="s">
        <v>446</v>
      </c>
      <c r="C245" s="64" t="s">
        <v>29</v>
      </c>
      <c r="D245" s="41">
        <v>99</v>
      </c>
      <c r="E245" s="42" t="s">
        <v>13</v>
      </c>
      <c r="F245" s="51"/>
      <c r="G245" s="51"/>
      <c r="H245" s="51"/>
      <c r="I245" s="53"/>
      <c r="J245" s="52"/>
      <c r="K245" s="53"/>
      <c r="L245" s="52"/>
      <c r="M245" s="53"/>
      <c r="N245" s="52"/>
      <c r="O245" s="53"/>
      <c r="P245" s="52"/>
      <c r="Q245" s="53"/>
      <c r="R245" s="52"/>
      <c r="S245" s="53"/>
      <c r="T245" s="52"/>
      <c r="U245" s="53"/>
      <c r="V245" s="52"/>
      <c r="W245" s="53"/>
      <c r="X245" s="52"/>
      <c r="Y245" s="52">
        <f>VLOOKUP(A:A,'Rangliste ab 9.Rang'!A:R,18,FALSE)</f>
        <v>55</v>
      </c>
      <c r="Z245" s="51">
        <f t="shared" ref="Z245:Z246" si="104">SUM(X245:Y245)</f>
        <v>55</v>
      </c>
    </row>
    <row r="246" spans="1:26" x14ac:dyDescent="0.2">
      <c r="A246" s="10">
        <v>332</v>
      </c>
      <c r="B246" s="59" t="s">
        <v>447</v>
      </c>
      <c r="C246" s="64" t="s">
        <v>29</v>
      </c>
      <c r="D246" s="41">
        <v>97</v>
      </c>
      <c r="E246" s="42" t="s">
        <v>13</v>
      </c>
      <c r="F246" s="51"/>
      <c r="G246" s="51"/>
      <c r="H246" s="51"/>
      <c r="I246" s="53"/>
      <c r="J246" s="52"/>
      <c r="K246" s="53"/>
      <c r="L246" s="52"/>
      <c r="M246" s="53"/>
      <c r="N246" s="52"/>
      <c r="O246" s="53"/>
      <c r="P246" s="52"/>
      <c r="Q246" s="53"/>
      <c r="R246" s="52"/>
      <c r="S246" s="53"/>
      <c r="T246" s="52"/>
      <c r="U246" s="53"/>
      <c r="V246" s="52"/>
      <c r="W246" s="53"/>
      <c r="X246" s="52"/>
      <c r="Y246" s="52">
        <f>VLOOKUP(A:A,'Rangliste ab 9.Rang'!A:R,18,FALSE)</f>
        <v>30</v>
      </c>
      <c r="Z246" s="51">
        <f t="shared" si="104"/>
        <v>30</v>
      </c>
    </row>
    <row r="247" spans="1:26" x14ac:dyDescent="0.2">
      <c r="A247" s="10">
        <v>245</v>
      </c>
      <c r="B247" s="49" t="s">
        <v>93</v>
      </c>
      <c r="C247" s="50" t="s">
        <v>94</v>
      </c>
      <c r="D247" s="41">
        <v>93</v>
      </c>
      <c r="E247" s="42" t="s">
        <v>13</v>
      </c>
      <c r="F247" s="51"/>
      <c r="G247" s="51"/>
      <c r="H247" s="51"/>
      <c r="I247" s="53"/>
      <c r="J247" s="52"/>
      <c r="K247" s="53">
        <v>30</v>
      </c>
      <c r="L247" s="52">
        <f t="shared" si="101"/>
        <v>30</v>
      </c>
      <c r="M247" s="53">
        <v>75</v>
      </c>
      <c r="N247" s="52">
        <f t="shared" si="102"/>
        <v>105</v>
      </c>
      <c r="O247" s="53">
        <v>80</v>
      </c>
      <c r="P247" s="52">
        <f t="shared" ref="P247:P264" si="105">SUM(N247:O247)</f>
        <v>185</v>
      </c>
      <c r="Q247" s="53">
        <v>80</v>
      </c>
      <c r="R247" s="52">
        <f t="shared" si="103"/>
        <v>265</v>
      </c>
      <c r="S247" s="53">
        <v>0</v>
      </c>
      <c r="T247" s="52">
        <v>265</v>
      </c>
      <c r="U247" s="53">
        <v>0</v>
      </c>
      <c r="V247" s="52">
        <v>265</v>
      </c>
      <c r="W247" s="53">
        <v>0</v>
      </c>
      <c r="X247" s="52">
        <v>265</v>
      </c>
      <c r="Y247" s="52" t="e">
        <f>VLOOKUP(A:A,'Rangliste ab 9.Rang'!A:R,18,FALSE)</f>
        <v>#N/A</v>
      </c>
      <c r="Z247" s="51" t="e">
        <f t="shared" si="85"/>
        <v>#N/A</v>
      </c>
    </row>
    <row r="248" spans="1:26" x14ac:dyDescent="0.2">
      <c r="A248" s="10">
        <v>247</v>
      </c>
      <c r="B248" s="49" t="s">
        <v>332</v>
      </c>
      <c r="C248" s="50" t="s">
        <v>239</v>
      </c>
      <c r="D248" s="41">
        <v>83</v>
      </c>
      <c r="E248" s="42" t="s">
        <v>45</v>
      </c>
      <c r="F248" s="51">
        <v>445</v>
      </c>
      <c r="G248" s="51">
        <v>85</v>
      </c>
      <c r="H248" s="51">
        <f t="shared" si="99"/>
        <v>530</v>
      </c>
      <c r="I248" s="53">
        <v>80</v>
      </c>
      <c r="J248" s="52">
        <f t="shared" si="95"/>
        <v>610</v>
      </c>
      <c r="K248" s="53">
        <v>90</v>
      </c>
      <c r="L248" s="52">
        <f t="shared" si="101"/>
        <v>700</v>
      </c>
      <c r="M248" s="53"/>
      <c r="N248" s="52">
        <f t="shared" si="102"/>
        <v>700</v>
      </c>
      <c r="O248" s="53">
        <v>0</v>
      </c>
      <c r="P248" s="52">
        <f t="shared" si="105"/>
        <v>700</v>
      </c>
      <c r="Q248" s="53">
        <v>0</v>
      </c>
      <c r="R248" s="52">
        <f t="shared" si="103"/>
        <v>700</v>
      </c>
      <c r="S248" s="53">
        <v>0</v>
      </c>
      <c r="T248" s="52">
        <v>700</v>
      </c>
      <c r="U248" s="53">
        <v>0</v>
      </c>
      <c r="V248" s="52">
        <v>700</v>
      </c>
      <c r="W248" s="53">
        <v>0</v>
      </c>
      <c r="X248" s="52">
        <v>700</v>
      </c>
      <c r="Y248" s="52" t="e">
        <f>VLOOKUP(A:A,'Rangliste ab 9.Rang'!A:R,18,FALSE)</f>
        <v>#N/A</v>
      </c>
      <c r="Z248" s="51" t="e">
        <f t="shared" si="85"/>
        <v>#N/A</v>
      </c>
    </row>
    <row r="249" spans="1:26" x14ac:dyDescent="0.2">
      <c r="A249" s="10">
        <v>249</v>
      </c>
      <c r="B249" s="49" t="s">
        <v>61</v>
      </c>
      <c r="C249" s="50" t="s">
        <v>62</v>
      </c>
      <c r="D249" s="41">
        <v>79</v>
      </c>
      <c r="E249" s="42" t="s">
        <v>45</v>
      </c>
      <c r="F249" s="51">
        <v>500</v>
      </c>
      <c r="G249" s="51">
        <v>80</v>
      </c>
      <c r="H249" s="51">
        <f t="shared" si="99"/>
        <v>580</v>
      </c>
      <c r="I249" s="53">
        <v>90</v>
      </c>
      <c r="J249" s="52">
        <f t="shared" si="95"/>
        <v>670</v>
      </c>
      <c r="K249" s="53">
        <v>85</v>
      </c>
      <c r="L249" s="52">
        <f t="shared" si="101"/>
        <v>755</v>
      </c>
      <c r="M249" s="53">
        <v>90</v>
      </c>
      <c r="N249" s="52">
        <f t="shared" si="102"/>
        <v>845</v>
      </c>
      <c r="O249" s="53">
        <v>85</v>
      </c>
      <c r="P249" s="52">
        <f t="shared" si="105"/>
        <v>930</v>
      </c>
      <c r="Q249" s="53">
        <v>85</v>
      </c>
      <c r="R249" s="52">
        <f t="shared" si="103"/>
        <v>1015</v>
      </c>
      <c r="S249" s="53">
        <v>85</v>
      </c>
      <c r="T249" s="52">
        <v>1100</v>
      </c>
      <c r="U249" s="53">
        <v>90</v>
      </c>
      <c r="V249" s="52">
        <v>1190</v>
      </c>
      <c r="W249" s="53">
        <v>90</v>
      </c>
      <c r="X249" s="52">
        <v>1280</v>
      </c>
      <c r="Y249" s="52" t="e">
        <f>VLOOKUP(A:A,'Rangliste ab 9.Rang'!A:R,18,FALSE)</f>
        <v>#N/A</v>
      </c>
      <c r="Z249" s="51" t="e">
        <f t="shared" si="85"/>
        <v>#N/A</v>
      </c>
    </row>
    <row r="250" spans="1:26" x14ac:dyDescent="0.2">
      <c r="A250" s="10">
        <v>320</v>
      </c>
      <c r="B250" s="59" t="s">
        <v>418</v>
      </c>
      <c r="C250" s="64" t="s">
        <v>62</v>
      </c>
      <c r="D250" s="41">
        <v>65</v>
      </c>
      <c r="E250" s="42" t="s">
        <v>45</v>
      </c>
      <c r="F250" s="51">
        <v>1080</v>
      </c>
      <c r="G250" s="51"/>
      <c r="H250" s="51">
        <f t="shared" si="99"/>
        <v>1080</v>
      </c>
      <c r="I250" s="53"/>
      <c r="J250" s="52">
        <f t="shared" si="95"/>
        <v>1080</v>
      </c>
      <c r="K250" s="53"/>
      <c r="L250" s="52">
        <f t="shared" si="101"/>
        <v>1080</v>
      </c>
      <c r="M250" s="53"/>
      <c r="N250" s="52">
        <f t="shared" si="102"/>
        <v>1080</v>
      </c>
      <c r="O250" s="53"/>
      <c r="P250" s="52">
        <f t="shared" si="105"/>
        <v>1080</v>
      </c>
      <c r="Q250" s="53"/>
      <c r="R250" s="52">
        <f t="shared" si="103"/>
        <v>1080</v>
      </c>
      <c r="S250" s="53"/>
      <c r="T250" s="52">
        <f>SUM(R250:S250)</f>
        <v>1080</v>
      </c>
      <c r="U250" s="53">
        <v>90</v>
      </c>
      <c r="V250" s="52">
        <v>1170</v>
      </c>
      <c r="W250" s="53">
        <v>0</v>
      </c>
      <c r="X250" s="52">
        <v>1170</v>
      </c>
      <c r="Y250" s="52" t="e">
        <f>VLOOKUP(A:A,'Rangliste ab 9.Rang'!A:R,18,FALSE)</f>
        <v>#N/A</v>
      </c>
      <c r="Z250" s="51" t="e">
        <f t="shared" si="85"/>
        <v>#N/A</v>
      </c>
    </row>
    <row r="251" spans="1:26" x14ac:dyDescent="0.2">
      <c r="A251" s="10">
        <v>252</v>
      </c>
      <c r="B251" s="49" t="s">
        <v>333</v>
      </c>
      <c r="C251" s="50" t="s">
        <v>9</v>
      </c>
      <c r="D251" s="41">
        <v>83</v>
      </c>
      <c r="E251" s="42" t="s">
        <v>7</v>
      </c>
      <c r="F251" s="51">
        <v>405</v>
      </c>
      <c r="G251" s="51">
        <v>75</v>
      </c>
      <c r="H251" s="51">
        <f t="shared" si="99"/>
        <v>480</v>
      </c>
      <c r="I251" s="53">
        <v>95</v>
      </c>
      <c r="J251" s="52">
        <f t="shared" si="95"/>
        <v>575</v>
      </c>
      <c r="K251" s="53">
        <v>95</v>
      </c>
      <c r="L251" s="52">
        <f t="shared" si="101"/>
        <v>670</v>
      </c>
      <c r="M251" s="53"/>
      <c r="N251" s="52">
        <f t="shared" si="102"/>
        <v>670</v>
      </c>
      <c r="O251" s="53">
        <v>90</v>
      </c>
      <c r="P251" s="52">
        <f t="shared" si="105"/>
        <v>760</v>
      </c>
      <c r="Q251" s="53">
        <v>95</v>
      </c>
      <c r="R251" s="52">
        <f t="shared" si="103"/>
        <v>855</v>
      </c>
      <c r="S251" s="53">
        <v>100</v>
      </c>
      <c r="T251" s="52">
        <v>955</v>
      </c>
      <c r="U251" s="53">
        <v>85</v>
      </c>
      <c r="V251" s="52">
        <v>1040</v>
      </c>
      <c r="W251" s="53">
        <v>85</v>
      </c>
      <c r="X251" s="52">
        <v>1125</v>
      </c>
      <c r="Y251" s="52">
        <f>VLOOKUP(A:A,'Rangliste ab 9.Rang'!A:R,18,FALSE)</f>
        <v>90</v>
      </c>
      <c r="Z251" s="51">
        <f t="shared" si="85"/>
        <v>1215</v>
      </c>
    </row>
    <row r="252" spans="1:26" x14ac:dyDescent="0.2">
      <c r="A252" s="10">
        <v>253</v>
      </c>
      <c r="B252" s="49" t="s">
        <v>101</v>
      </c>
      <c r="C252" s="50" t="s">
        <v>62</v>
      </c>
      <c r="D252" s="41">
        <v>48</v>
      </c>
      <c r="E252" s="42" t="s">
        <v>13</v>
      </c>
      <c r="F252" s="51">
        <v>1325</v>
      </c>
      <c r="G252" s="51">
        <v>50</v>
      </c>
      <c r="H252" s="51">
        <f t="shared" si="99"/>
        <v>1375</v>
      </c>
      <c r="I252" s="53">
        <v>40</v>
      </c>
      <c r="J252" s="52">
        <f t="shared" si="95"/>
        <v>1415</v>
      </c>
      <c r="K252" s="53">
        <v>55</v>
      </c>
      <c r="L252" s="52">
        <f t="shared" si="101"/>
        <v>1470</v>
      </c>
      <c r="M252" s="53">
        <v>45</v>
      </c>
      <c r="N252" s="52">
        <f t="shared" si="102"/>
        <v>1515</v>
      </c>
      <c r="O252" s="53">
        <v>0</v>
      </c>
      <c r="P252" s="52">
        <f t="shared" si="105"/>
        <v>1515</v>
      </c>
      <c r="Q252" s="53">
        <v>0</v>
      </c>
      <c r="R252" s="52">
        <f t="shared" si="103"/>
        <v>1515</v>
      </c>
      <c r="S252" s="53">
        <v>0</v>
      </c>
      <c r="T252" s="52">
        <v>1515</v>
      </c>
      <c r="U252" s="53">
        <v>0</v>
      </c>
      <c r="V252" s="52">
        <v>1515</v>
      </c>
      <c r="W252" s="53">
        <v>0</v>
      </c>
      <c r="X252" s="52">
        <v>1515</v>
      </c>
      <c r="Y252" s="52" t="e">
        <f>VLOOKUP(A:A,'Rangliste ab 9.Rang'!A:R,18,FALSE)</f>
        <v>#N/A</v>
      </c>
      <c r="Z252" s="51" t="e">
        <f t="shared" si="85"/>
        <v>#N/A</v>
      </c>
    </row>
    <row r="253" spans="1:26" x14ac:dyDescent="0.2">
      <c r="A253" s="10">
        <v>255</v>
      </c>
      <c r="B253" s="49" t="s">
        <v>334</v>
      </c>
      <c r="C253" s="50" t="s">
        <v>126</v>
      </c>
      <c r="D253" s="41">
        <v>66</v>
      </c>
      <c r="E253" s="42" t="s">
        <v>45</v>
      </c>
      <c r="F253" s="51">
        <v>915</v>
      </c>
      <c r="G253" s="51">
        <v>70</v>
      </c>
      <c r="H253" s="51">
        <f t="shared" si="99"/>
        <v>985</v>
      </c>
      <c r="I253" s="51">
        <v>70</v>
      </c>
      <c r="J253" s="52">
        <f t="shared" si="95"/>
        <v>1055</v>
      </c>
      <c r="K253" s="51">
        <v>75</v>
      </c>
      <c r="L253" s="52">
        <f t="shared" si="101"/>
        <v>1130</v>
      </c>
      <c r="M253" s="51">
        <v>65</v>
      </c>
      <c r="N253" s="52">
        <f t="shared" si="102"/>
        <v>1195</v>
      </c>
      <c r="O253" s="53">
        <v>75</v>
      </c>
      <c r="P253" s="52">
        <f t="shared" si="105"/>
        <v>1270</v>
      </c>
      <c r="Q253" s="53">
        <v>85</v>
      </c>
      <c r="R253" s="52">
        <f t="shared" si="103"/>
        <v>1355</v>
      </c>
      <c r="S253" s="53">
        <v>70</v>
      </c>
      <c r="T253" s="52">
        <v>1425</v>
      </c>
      <c r="U253" s="53">
        <v>75</v>
      </c>
      <c r="V253" s="52">
        <v>1500</v>
      </c>
      <c r="W253" s="53">
        <v>70</v>
      </c>
      <c r="X253" s="52">
        <v>1570</v>
      </c>
      <c r="Y253" s="52">
        <f>VLOOKUP(A:A,'Rangliste ab 9.Rang'!A:R,18,FALSE)</f>
        <v>70</v>
      </c>
      <c r="Z253" s="51">
        <f t="shared" si="85"/>
        <v>1640</v>
      </c>
    </row>
    <row r="254" spans="1:26" x14ac:dyDescent="0.2">
      <c r="A254" s="10">
        <v>256</v>
      </c>
      <c r="B254" s="49" t="s">
        <v>127</v>
      </c>
      <c r="C254" s="50" t="s">
        <v>128</v>
      </c>
      <c r="D254" s="41">
        <v>51</v>
      </c>
      <c r="E254" s="42" t="s">
        <v>45</v>
      </c>
      <c r="F254" s="51">
        <v>2260</v>
      </c>
      <c r="G254" s="51">
        <v>70</v>
      </c>
      <c r="H254" s="51">
        <f t="shared" si="99"/>
        <v>2330</v>
      </c>
      <c r="I254" s="51">
        <v>60</v>
      </c>
      <c r="J254" s="52">
        <f t="shared" si="95"/>
        <v>2390</v>
      </c>
      <c r="K254" s="51">
        <v>65</v>
      </c>
      <c r="L254" s="52">
        <f t="shared" si="101"/>
        <v>2455</v>
      </c>
      <c r="M254" s="51">
        <v>65</v>
      </c>
      <c r="N254" s="52">
        <f t="shared" si="102"/>
        <v>2520</v>
      </c>
      <c r="O254" s="53">
        <v>70</v>
      </c>
      <c r="P254" s="52">
        <f t="shared" si="105"/>
        <v>2590</v>
      </c>
      <c r="Q254" s="53">
        <v>0</v>
      </c>
      <c r="R254" s="52">
        <f t="shared" si="103"/>
        <v>2590</v>
      </c>
      <c r="S254" s="53">
        <v>0</v>
      </c>
      <c r="T254" s="52">
        <v>2590</v>
      </c>
      <c r="U254" s="53">
        <v>0</v>
      </c>
      <c r="V254" s="52">
        <v>2590</v>
      </c>
      <c r="W254" s="53">
        <v>0</v>
      </c>
      <c r="X254" s="52">
        <v>2590</v>
      </c>
      <c r="Y254" s="52" t="e">
        <f>VLOOKUP(A:A,'Rangliste ab 9.Rang'!A:R,18,FALSE)</f>
        <v>#N/A</v>
      </c>
      <c r="Z254" s="51" t="e">
        <f t="shared" si="85"/>
        <v>#N/A</v>
      </c>
    </row>
    <row r="255" spans="1:26" x14ac:dyDescent="0.2">
      <c r="A255" s="10">
        <v>257</v>
      </c>
      <c r="B255" s="49" t="s">
        <v>335</v>
      </c>
      <c r="C255" s="50" t="s">
        <v>148</v>
      </c>
      <c r="D255" s="41">
        <v>66</v>
      </c>
      <c r="E255" s="42" t="s">
        <v>147</v>
      </c>
      <c r="F255" s="51">
        <v>1310</v>
      </c>
      <c r="G255" s="51">
        <v>90</v>
      </c>
      <c r="H255" s="51">
        <f t="shared" si="99"/>
        <v>1400</v>
      </c>
      <c r="I255" s="51">
        <v>80</v>
      </c>
      <c r="J255" s="52">
        <f t="shared" si="95"/>
        <v>1480</v>
      </c>
      <c r="K255" s="51">
        <v>85</v>
      </c>
      <c r="L255" s="52">
        <f t="shared" si="101"/>
        <v>1565</v>
      </c>
      <c r="M255" s="51"/>
      <c r="N255" s="52">
        <f t="shared" si="102"/>
        <v>1565</v>
      </c>
      <c r="O255" s="53">
        <v>0</v>
      </c>
      <c r="P255" s="52">
        <f t="shared" si="105"/>
        <v>1565</v>
      </c>
      <c r="Q255" s="53">
        <v>0</v>
      </c>
      <c r="R255" s="52">
        <f t="shared" si="103"/>
        <v>1565</v>
      </c>
      <c r="S255" s="53">
        <v>0</v>
      </c>
      <c r="T255" s="52">
        <v>1565</v>
      </c>
      <c r="U255" s="53">
        <v>0</v>
      </c>
      <c r="V255" s="52">
        <v>1565</v>
      </c>
      <c r="W255" s="53">
        <v>0</v>
      </c>
      <c r="X255" s="52">
        <v>1565</v>
      </c>
      <c r="Y255" s="52" t="e">
        <f>VLOOKUP(A:A,'Rangliste ab 9.Rang'!A:R,18,FALSE)</f>
        <v>#N/A</v>
      </c>
      <c r="Z255" s="51" t="e">
        <f t="shared" si="85"/>
        <v>#N/A</v>
      </c>
    </row>
    <row r="256" spans="1:26" x14ac:dyDescent="0.2">
      <c r="A256" s="10">
        <v>258</v>
      </c>
      <c r="B256" s="49" t="s">
        <v>129</v>
      </c>
      <c r="C256" s="50" t="s">
        <v>60</v>
      </c>
      <c r="D256" s="41">
        <v>53</v>
      </c>
      <c r="E256" s="42" t="s">
        <v>45</v>
      </c>
      <c r="F256" s="51">
        <v>560</v>
      </c>
      <c r="G256" s="51">
        <v>75</v>
      </c>
      <c r="H256" s="51">
        <f t="shared" si="99"/>
        <v>635</v>
      </c>
      <c r="I256" s="51">
        <v>90</v>
      </c>
      <c r="J256" s="52">
        <f t="shared" si="95"/>
        <v>725</v>
      </c>
      <c r="K256" s="51">
        <v>60</v>
      </c>
      <c r="L256" s="52">
        <f t="shared" si="101"/>
        <v>785</v>
      </c>
      <c r="M256" s="51">
        <v>80</v>
      </c>
      <c r="N256" s="52">
        <f t="shared" si="102"/>
        <v>865</v>
      </c>
      <c r="O256" s="53">
        <v>75</v>
      </c>
      <c r="P256" s="52">
        <f t="shared" si="105"/>
        <v>940</v>
      </c>
      <c r="Q256" s="53">
        <v>85</v>
      </c>
      <c r="R256" s="52">
        <f t="shared" si="103"/>
        <v>1025</v>
      </c>
      <c r="S256" s="53">
        <v>0</v>
      </c>
      <c r="T256" s="52">
        <v>1025</v>
      </c>
      <c r="U256" s="53">
        <v>0</v>
      </c>
      <c r="V256" s="52">
        <v>1025</v>
      </c>
      <c r="W256" s="53">
        <v>50</v>
      </c>
      <c r="X256" s="52">
        <v>1075</v>
      </c>
      <c r="Y256" s="52" t="e">
        <f>VLOOKUP(A:A,'Rangliste ab 9.Rang'!A:R,18,FALSE)</f>
        <v>#N/A</v>
      </c>
      <c r="Z256" s="51" t="e">
        <f t="shared" si="85"/>
        <v>#N/A</v>
      </c>
    </row>
    <row r="257" spans="1:26" x14ac:dyDescent="0.2">
      <c r="A257" s="10">
        <v>259</v>
      </c>
      <c r="B257" s="49" t="s">
        <v>102</v>
      </c>
      <c r="C257" s="50" t="s">
        <v>92</v>
      </c>
      <c r="D257" s="41">
        <v>36</v>
      </c>
      <c r="E257" s="42" t="s">
        <v>13</v>
      </c>
      <c r="F257" s="51">
        <v>2895</v>
      </c>
      <c r="G257" s="52">
        <v>75</v>
      </c>
      <c r="H257" s="51">
        <f t="shared" si="99"/>
        <v>2970</v>
      </c>
      <c r="I257" s="51">
        <v>70</v>
      </c>
      <c r="J257" s="52">
        <f t="shared" si="95"/>
        <v>3040</v>
      </c>
      <c r="K257" s="51">
        <v>95</v>
      </c>
      <c r="L257" s="52">
        <f t="shared" si="101"/>
        <v>3135</v>
      </c>
      <c r="M257" s="51">
        <v>60</v>
      </c>
      <c r="N257" s="52">
        <f t="shared" si="102"/>
        <v>3195</v>
      </c>
      <c r="O257" s="53">
        <v>90</v>
      </c>
      <c r="P257" s="52">
        <f t="shared" si="105"/>
        <v>3285</v>
      </c>
      <c r="Q257" s="53">
        <v>70</v>
      </c>
      <c r="R257" s="52">
        <f t="shared" si="103"/>
        <v>3355</v>
      </c>
      <c r="S257" s="53">
        <v>85</v>
      </c>
      <c r="T257" s="52">
        <v>3440</v>
      </c>
      <c r="U257" s="53">
        <v>65</v>
      </c>
      <c r="V257" s="52">
        <v>3505</v>
      </c>
      <c r="W257" s="53">
        <v>70</v>
      </c>
      <c r="X257" s="52">
        <v>3575</v>
      </c>
      <c r="Y257" s="52">
        <f>VLOOKUP(A:A,'Rangliste ab 9.Rang'!A:R,18,FALSE)</f>
        <v>80</v>
      </c>
      <c r="Z257" s="51">
        <f t="shared" si="85"/>
        <v>3655</v>
      </c>
    </row>
    <row r="258" spans="1:26" x14ac:dyDescent="0.2">
      <c r="A258" s="10">
        <v>260</v>
      </c>
      <c r="B258" s="49" t="s">
        <v>30</v>
      </c>
      <c r="C258" s="50" t="s">
        <v>92</v>
      </c>
      <c r="D258" s="41">
        <v>61</v>
      </c>
      <c r="E258" s="42" t="s">
        <v>13</v>
      </c>
      <c r="F258" s="51">
        <v>1530</v>
      </c>
      <c r="G258" s="51">
        <v>75</v>
      </c>
      <c r="H258" s="51">
        <f t="shared" si="99"/>
        <v>1605</v>
      </c>
      <c r="I258" s="51">
        <v>90</v>
      </c>
      <c r="J258" s="52">
        <f t="shared" si="95"/>
        <v>1695</v>
      </c>
      <c r="K258" s="51">
        <v>85</v>
      </c>
      <c r="L258" s="52">
        <f t="shared" si="101"/>
        <v>1780</v>
      </c>
      <c r="M258" s="51">
        <v>75</v>
      </c>
      <c r="N258" s="52">
        <f t="shared" si="102"/>
        <v>1855</v>
      </c>
      <c r="O258" s="53">
        <v>85</v>
      </c>
      <c r="P258" s="52">
        <f t="shared" si="105"/>
        <v>1940</v>
      </c>
      <c r="Q258" s="53">
        <v>60</v>
      </c>
      <c r="R258" s="52">
        <f t="shared" si="103"/>
        <v>2000</v>
      </c>
      <c r="S258" s="53">
        <v>65</v>
      </c>
      <c r="T258" s="52">
        <v>2065</v>
      </c>
      <c r="U258" s="53">
        <v>70</v>
      </c>
      <c r="V258" s="52">
        <v>2135</v>
      </c>
      <c r="W258" s="53">
        <v>65</v>
      </c>
      <c r="X258" s="52">
        <v>2200</v>
      </c>
      <c r="Y258" s="52">
        <f>VLOOKUP(A:A,'Rangliste ab 9.Rang'!A:R,18,FALSE)</f>
        <v>80</v>
      </c>
      <c r="Z258" s="51">
        <f t="shared" si="85"/>
        <v>2280</v>
      </c>
    </row>
    <row r="259" spans="1:26" x14ac:dyDescent="0.2">
      <c r="A259" s="10">
        <v>261</v>
      </c>
      <c r="B259" s="49" t="s">
        <v>177</v>
      </c>
      <c r="C259" s="50" t="s">
        <v>178</v>
      </c>
      <c r="D259" s="41">
        <v>86</v>
      </c>
      <c r="E259" s="42" t="s">
        <v>45</v>
      </c>
      <c r="F259" s="51">
        <v>0</v>
      </c>
      <c r="G259" s="51">
        <v>90</v>
      </c>
      <c r="H259" s="51">
        <v>90</v>
      </c>
      <c r="I259" s="51">
        <v>90</v>
      </c>
      <c r="J259" s="52">
        <f t="shared" si="95"/>
        <v>180</v>
      </c>
      <c r="K259" s="51"/>
      <c r="L259" s="52">
        <f t="shared" si="101"/>
        <v>180</v>
      </c>
      <c r="M259" s="51">
        <v>100</v>
      </c>
      <c r="N259" s="52">
        <f t="shared" si="102"/>
        <v>280</v>
      </c>
      <c r="O259" s="53">
        <v>100</v>
      </c>
      <c r="P259" s="52">
        <f t="shared" si="105"/>
        <v>380</v>
      </c>
      <c r="Q259" s="53">
        <v>100</v>
      </c>
      <c r="R259" s="52">
        <f t="shared" si="103"/>
        <v>480</v>
      </c>
      <c r="S259" s="53">
        <v>100</v>
      </c>
      <c r="T259" s="52">
        <v>580</v>
      </c>
      <c r="U259" s="53">
        <v>0</v>
      </c>
      <c r="V259" s="52">
        <v>580</v>
      </c>
      <c r="W259" s="53">
        <v>0</v>
      </c>
      <c r="X259" s="52">
        <v>580</v>
      </c>
      <c r="Y259" s="52" t="e">
        <f>VLOOKUP(A:A,'Rangliste ab 9.Rang'!A:R,18,FALSE)</f>
        <v>#N/A</v>
      </c>
      <c r="Z259" s="51" t="e">
        <f t="shared" si="85"/>
        <v>#N/A</v>
      </c>
    </row>
    <row r="260" spans="1:26" x14ac:dyDescent="0.2">
      <c r="A260" s="10">
        <v>289</v>
      </c>
      <c r="B260" s="49" t="s">
        <v>363</v>
      </c>
      <c r="C260" s="50" t="s">
        <v>364</v>
      </c>
      <c r="D260" s="41">
        <v>78</v>
      </c>
      <c r="E260" s="42" t="s">
        <v>32</v>
      </c>
      <c r="F260" s="51"/>
      <c r="G260" s="51"/>
      <c r="H260" s="51"/>
      <c r="I260" s="51"/>
      <c r="J260" s="52"/>
      <c r="K260" s="51"/>
      <c r="L260" s="52"/>
      <c r="M260" s="51"/>
      <c r="N260" s="52">
        <v>0</v>
      </c>
      <c r="O260" s="53">
        <v>25</v>
      </c>
      <c r="P260" s="52">
        <f t="shared" ref="P260" si="106">SUM(N260:O260)</f>
        <v>25</v>
      </c>
      <c r="Q260" s="53">
        <v>0</v>
      </c>
      <c r="R260" s="52">
        <f t="shared" si="103"/>
        <v>25</v>
      </c>
      <c r="S260" s="53">
        <v>0</v>
      </c>
      <c r="T260" s="52">
        <v>25</v>
      </c>
      <c r="U260" s="53">
        <v>0</v>
      </c>
      <c r="V260" s="52">
        <v>25</v>
      </c>
      <c r="W260" s="53">
        <v>0</v>
      </c>
      <c r="X260" s="52">
        <v>25</v>
      </c>
      <c r="Y260" s="52" t="e">
        <f>VLOOKUP(A:A,'Rangliste ab 9.Rang'!A:R,18,FALSE)</f>
        <v>#N/A</v>
      </c>
      <c r="Z260" s="51" t="e">
        <f t="shared" si="85"/>
        <v>#N/A</v>
      </c>
    </row>
    <row r="261" spans="1:26" x14ac:dyDescent="0.2">
      <c r="A261" s="10">
        <v>262</v>
      </c>
      <c r="B261" s="49" t="s">
        <v>336</v>
      </c>
      <c r="C261" s="50" t="s">
        <v>242</v>
      </c>
      <c r="D261" s="41">
        <v>86</v>
      </c>
      <c r="E261" s="42"/>
      <c r="F261" s="51">
        <v>205</v>
      </c>
      <c r="G261" s="51">
        <v>75</v>
      </c>
      <c r="H261" s="51">
        <f t="shared" si="99"/>
        <v>280</v>
      </c>
      <c r="I261" s="51">
        <v>75</v>
      </c>
      <c r="J261" s="52">
        <f t="shared" si="95"/>
        <v>355</v>
      </c>
      <c r="K261" s="51">
        <v>80</v>
      </c>
      <c r="L261" s="52">
        <f t="shared" si="101"/>
        <v>435</v>
      </c>
      <c r="M261" s="51"/>
      <c r="N261" s="52">
        <f t="shared" si="102"/>
        <v>435</v>
      </c>
      <c r="O261" s="53">
        <v>0</v>
      </c>
      <c r="P261" s="52">
        <f t="shared" si="105"/>
        <v>435</v>
      </c>
      <c r="Q261" s="53">
        <v>0</v>
      </c>
      <c r="R261" s="52">
        <f t="shared" si="103"/>
        <v>435</v>
      </c>
      <c r="S261" s="53">
        <v>0</v>
      </c>
      <c r="T261" s="52">
        <v>435</v>
      </c>
      <c r="U261" s="53">
        <v>0</v>
      </c>
      <c r="V261" s="52">
        <v>435</v>
      </c>
      <c r="W261" s="53">
        <v>0</v>
      </c>
      <c r="X261" s="52">
        <v>435</v>
      </c>
      <c r="Y261" s="52" t="e">
        <f>VLOOKUP(A:A,'Rangliste ab 9.Rang'!A:R,18,FALSE)</f>
        <v>#N/A</v>
      </c>
      <c r="Z261" s="51" t="e">
        <f t="shared" si="85"/>
        <v>#N/A</v>
      </c>
    </row>
    <row r="262" spans="1:26" x14ac:dyDescent="0.2">
      <c r="A262" s="10">
        <v>263</v>
      </c>
      <c r="B262" s="49" t="s">
        <v>167</v>
      </c>
      <c r="C262" s="50" t="s">
        <v>168</v>
      </c>
      <c r="D262" s="41">
        <v>90</v>
      </c>
      <c r="E262" s="42" t="s">
        <v>7</v>
      </c>
      <c r="F262" s="51"/>
      <c r="G262" s="51"/>
      <c r="H262" s="51"/>
      <c r="I262" s="51"/>
      <c r="J262" s="52"/>
      <c r="K262" s="51">
        <v>60</v>
      </c>
      <c r="L262" s="52">
        <f t="shared" si="101"/>
        <v>60</v>
      </c>
      <c r="M262" s="51">
        <v>65</v>
      </c>
      <c r="N262" s="52">
        <f t="shared" si="102"/>
        <v>125</v>
      </c>
      <c r="O262" s="53">
        <v>0</v>
      </c>
      <c r="P262" s="52">
        <f t="shared" si="105"/>
        <v>125</v>
      </c>
      <c r="Q262" s="53">
        <v>0</v>
      </c>
      <c r="R262" s="52">
        <f t="shared" si="103"/>
        <v>125</v>
      </c>
      <c r="S262" s="53">
        <v>0</v>
      </c>
      <c r="T262" s="52">
        <v>125</v>
      </c>
      <c r="U262" s="53">
        <v>0</v>
      </c>
      <c r="V262" s="52">
        <v>125</v>
      </c>
      <c r="W262" s="53">
        <v>0</v>
      </c>
      <c r="X262" s="52">
        <v>125</v>
      </c>
      <c r="Y262" s="52" t="e">
        <f>VLOOKUP(A:A,'Rangliste ab 9.Rang'!A:R,18,FALSE)</f>
        <v>#N/A</v>
      </c>
      <c r="Z262" s="51" t="e">
        <f t="shared" si="85"/>
        <v>#N/A</v>
      </c>
    </row>
    <row r="263" spans="1:26" x14ac:dyDescent="0.2">
      <c r="A263" s="10">
        <v>266</v>
      </c>
      <c r="B263" s="49" t="s">
        <v>39</v>
      </c>
      <c r="C263" s="50" t="s">
        <v>169</v>
      </c>
      <c r="D263" s="41">
        <v>52</v>
      </c>
      <c r="E263" s="42" t="s">
        <v>32</v>
      </c>
      <c r="F263" s="51">
        <v>1335</v>
      </c>
      <c r="G263" s="51">
        <v>80</v>
      </c>
      <c r="H263" s="51">
        <f t="shared" si="99"/>
        <v>1415</v>
      </c>
      <c r="I263" s="53">
        <v>70</v>
      </c>
      <c r="J263" s="52">
        <f t="shared" si="95"/>
        <v>1485</v>
      </c>
      <c r="K263" s="53">
        <v>70</v>
      </c>
      <c r="L263" s="52">
        <f t="shared" si="101"/>
        <v>1555</v>
      </c>
      <c r="M263" s="53">
        <v>75</v>
      </c>
      <c r="N263" s="52">
        <f t="shared" si="102"/>
        <v>1630</v>
      </c>
      <c r="O263" s="53">
        <v>60</v>
      </c>
      <c r="P263" s="52">
        <f t="shared" si="105"/>
        <v>1690</v>
      </c>
      <c r="Q263" s="53">
        <v>0</v>
      </c>
      <c r="R263" s="52">
        <f t="shared" si="103"/>
        <v>1690</v>
      </c>
      <c r="S263" s="53">
        <v>0</v>
      </c>
      <c r="T263" s="52">
        <v>2690</v>
      </c>
      <c r="U263" s="53">
        <v>0</v>
      </c>
      <c r="V263" s="52">
        <v>2690</v>
      </c>
      <c r="W263" s="53">
        <v>0</v>
      </c>
      <c r="X263" s="52">
        <v>2690</v>
      </c>
      <c r="Y263" s="52" t="e">
        <f>VLOOKUP(A:A,'Rangliste ab 9.Rang'!A:R,18,FALSE)</f>
        <v>#N/A</v>
      </c>
      <c r="Z263" s="51" t="e">
        <f t="shared" si="85"/>
        <v>#N/A</v>
      </c>
    </row>
    <row r="264" spans="1:26" x14ac:dyDescent="0.2">
      <c r="A264" s="10">
        <v>267</v>
      </c>
      <c r="B264" s="49" t="s">
        <v>57</v>
      </c>
      <c r="C264" s="50" t="s">
        <v>58</v>
      </c>
      <c r="D264" s="41">
        <v>64</v>
      </c>
      <c r="E264" s="42" t="s">
        <v>45</v>
      </c>
      <c r="F264" s="51">
        <v>1720</v>
      </c>
      <c r="G264" s="51">
        <v>85</v>
      </c>
      <c r="H264" s="51">
        <f t="shared" si="99"/>
        <v>1805</v>
      </c>
      <c r="I264" s="53">
        <v>85</v>
      </c>
      <c r="J264" s="52">
        <f t="shared" si="95"/>
        <v>1890</v>
      </c>
      <c r="K264" s="53">
        <v>95</v>
      </c>
      <c r="L264" s="52">
        <f t="shared" si="101"/>
        <v>1985</v>
      </c>
      <c r="M264" s="53">
        <v>95</v>
      </c>
      <c r="N264" s="52">
        <f t="shared" si="102"/>
        <v>2080</v>
      </c>
      <c r="O264" s="53">
        <v>80</v>
      </c>
      <c r="P264" s="52">
        <f t="shared" si="105"/>
        <v>2160</v>
      </c>
      <c r="Q264" s="53">
        <v>90</v>
      </c>
      <c r="R264" s="52">
        <f t="shared" si="103"/>
        <v>2250</v>
      </c>
      <c r="S264" s="53">
        <v>80</v>
      </c>
      <c r="T264" s="52">
        <v>2330</v>
      </c>
      <c r="U264" s="53">
        <v>80</v>
      </c>
      <c r="V264" s="52">
        <v>2410</v>
      </c>
      <c r="W264" s="53">
        <v>70</v>
      </c>
      <c r="X264" s="52">
        <v>2480</v>
      </c>
      <c r="Y264" s="52">
        <f>VLOOKUP(A:A,'Rangliste ab 9.Rang'!A:R,18,FALSE)</f>
        <v>85</v>
      </c>
      <c r="Z264" s="51">
        <f t="shared" si="85"/>
        <v>2565</v>
      </c>
    </row>
    <row r="265" spans="1:26" x14ac:dyDescent="0.2">
      <c r="B265" s="54"/>
      <c r="C265" s="48"/>
      <c r="D265" s="45"/>
      <c r="E265" s="46"/>
      <c r="F265" s="57"/>
      <c r="G265" s="55"/>
      <c r="H265" s="57"/>
      <c r="I265" s="58"/>
      <c r="J265" s="56"/>
      <c r="K265" s="58"/>
      <c r="L265" s="56"/>
      <c r="M265" s="58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x14ac:dyDescent="0.25">
      <c r="B266" s="9" t="s">
        <v>337</v>
      </c>
      <c r="C266" s="35"/>
      <c r="D266" s="36"/>
      <c r="E266" s="37"/>
      <c r="F266" s="57"/>
      <c r="G266" s="55"/>
      <c r="H266" s="57"/>
      <c r="I266" s="58"/>
      <c r="J266" s="56"/>
      <c r="K266" s="58"/>
      <c r="L266" s="56"/>
      <c r="M266" s="58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x14ac:dyDescent="0.25">
      <c r="B267" s="9"/>
      <c r="C267" s="35"/>
      <c r="D267" s="36"/>
      <c r="E267" s="37"/>
      <c r="F267" s="57"/>
      <c r="G267" s="55"/>
      <c r="H267" s="57"/>
      <c r="I267" s="58"/>
      <c r="J267" s="56"/>
      <c r="K267" s="58"/>
      <c r="L267" s="56"/>
      <c r="M267" s="58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x14ac:dyDescent="0.25">
      <c r="B268" s="9" t="s">
        <v>338</v>
      </c>
      <c r="C268" s="35"/>
      <c r="D268" s="36"/>
      <c r="E268" s="37"/>
      <c r="F268" s="57"/>
      <c r="G268" s="55"/>
      <c r="H268" s="57"/>
      <c r="I268" s="58"/>
      <c r="J268" s="56"/>
      <c r="K268" s="58"/>
      <c r="L268" s="56"/>
      <c r="M268" s="58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x14ac:dyDescent="0.25">
      <c r="B269" s="9"/>
      <c r="C269" s="35"/>
      <c r="D269" s="36"/>
      <c r="E269" s="37"/>
      <c r="F269" s="57"/>
      <c r="G269" s="55"/>
      <c r="H269" s="57"/>
      <c r="I269" s="58"/>
      <c r="J269" s="56"/>
      <c r="K269" s="58"/>
      <c r="L269" s="56"/>
      <c r="M269" s="58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x14ac:dyDescent="0.25">
      <c r="B270" s="9" t="s">
        <v>339</v>
      </c>
      <c r="C270" s="35"/>
      <c r="D270" s="36"/>
      <c r="E270" s="37"/>
      <c r="F270" s="57"/>
      <c r="G270" s="57"/>
      <c r="H270" s="57"/>
      <c r="I270" s="58"/>
      <c r="J270" s="56"/>
      <c r="K270" s="58"/>
      <c r="L270" s="56"/>
      <c r="M270" s="58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x14ac:dyDescent="0.2">
      <c r="A271" s="10">
        <v>281</v>
      </c>
      <c r="B271" s="49" t="s">
        <v>351</v>
      </c>
      <c r="C271" s="50" t="s">
        <v>352</v>
      </c>
      <c r="D271" s="41">
        <v>56</v>
      </c>
      <c r="E271" s="42" t="s">
        <v>45</v>
      </c>
      <c r="F271" s="51">
        <v>60</v>
      </c>
      <c r="G271" s="51"/>
      <c r="H271" s="51">
        <v>60</v>
      </c>
      <c r="I271" s="53"/>
      <c r="J271" s="52">
        <v>60</v>
      </c>
      <c r="K271" s="53">
        <v>80</v>
      </c>
      <c r="L271" s="52">
        <v>140</v>
      </c>
      <c r="M271" s="53">
        <v>85</v>
      </c>
      <c r="N271" s="52">
        <v>225</v>
      </c>
      <c r="O271" s="53">
        <v>60</v>
      </c>
      <c r="P271" s="52">
        <f>SUM(N271:O271)</f>
        <v>285</v>
      </c>
      <c r="Q271" s="53">
        <v>70</v>
      </c>
      <c r="R271" s="52">
        <f t="shared" ref="R271:R281" si="107">SUM(P271:Q271)</f>
        <v>355</v>
      </c>
      <c r="S271" s="53">
        <v>0</v>
      </c>
      <c r="T271" s="52">
        <v>355</v>
      </c>
      <c r="U271" s="53">
        <v>0</v>
      </c>
      <c r="V271" s="52">
        <v>355</v>
      </c>
      <c r="W271" s="53">
        <v>0</v>
      </c>
      <c r="X271" s="52">
        <v>355</v>
      </c>
      <c r="Y271" s="52" t="e">
        <f>VLOOKUP(A:A,'Rangliste ab 9.Rang'!A:R,18,FALSE)</f>
        <v>#N/A</v>
      </c>
      <c r="Z271" s="51" t="e">
        <f t="shared" si="85"/>
        <v>#N/A</v>
      </c>
    </row>
    <row r="272" spans="1:26" x14ac:dyDescent="0.2">
      <c r="A272" s="10">
        <v>271</v>
      </c>
      <c r="B272" s="49" t="s">
        <v>130</v>
      </c>
      <c r="C272" s="64" t="s">
        <v>443</v>
      </c>
      <c r="D272" s="41">
        <v>77</v>
      </c>
      <c r="E272" s="42" t="s">
        <v>45</v>
      </c>
      <c r="F272" s="51"/>
      <c r="G272" s="51"/>
      <c r="H272" s="51"/>
      <c r="I272" s="53"/>
      <c r="J272" s="52"/>
      <c r="K272" s="53">
        <v>25</v>
      </c>
      <c r="L272" s="52">
        <f t="shared" ref="L272:L281" si="108">SUM(J272:K272)</f>
        <v>25</v>
      </c>
      <c r="M272" s="53">
        <v>30</v>
      </c>
      <c r="N272" s="52">
        <f t="shared" ref="N272:N281" si="109">SUM(L272:M272)</f>
        <v>55</v>
      </c>
      <c r="O272" s="53">
        <v>50</v>
      </c>
      <c r="P272" s="52">
        <f>SUM(N272:O272)</f>
        <v>105</v>
      </c>
      <c r="Q272" s="53">
        <v>0</v>
      </c>
      <c r="R272" s="52">
        <f t="shared" si="107"/>
        <v>105</v>
      </c>
      <c r="S272" s="53">
        <v>0</v>
      </c>
      <c r="T272" s="52">
        <v>105</v>
      </c>
      <c r="U272" s="53">
        <v>0</v>
      </c>
      <c r="V272" s="52">
        <v>105</v>
      </c>
      <c r="W272" s="53">
        <v>0</v>
      </c>
      <c r="X272" s="52">
        <v>105</v>
      </c>
      <c r="Y272" s="52" t="e">
        <f>VLOOKUP(A:A,'Rangliste ab 9.Rang'!A:R,18,FALSE)</f>
        <v>#N/A</v>
      </c>
      <c r="Z272" s="51" t="e">
        <f t="shared" si="85"/>
        <v>#N/A</v>
      </c>
    </row>
    <row r="273" spans="1:26" x14ac:dyDescent="0.2">
      <c r="A273" s="10">
        <v>309</v>
      </c>
      <c r="B273" s="49" t="s">
        <v>402</v>
      </c>
      <c r="C273" s="50" t="s">
        <v>223</v>
      </c>
      <c r="D273" s="41">
        <v>90</v>
      </c>
      <c r="E273" s="42" t="s">
        <v>7</v>
      </c>
      <c r="F273" s="51"/>
      <c r="G273" s="51"/>
      <c r="H273" s="51"/>
      <c r="I273" s="53"/>
      <c r="J273" s="52"/>
      <c r="K273" s="53"/>
      <c r="L273" s="52"/>
      <c r="M273" s="53"/>
      <c r="N273" s="52"/>
      <c r="O273" s="53"/>
      <c r="P273" s="52"/>
      <c r="Q273" s="53"/>
      <c r="R273" s="52">
        <v>0</v>
      </c>
      <c r="S273" s="53">
        <v>0</v>
      </c>
      <c r="T273" s="52">
        <v>0</v>
      </c>
      <c r="U273" s="53">
        <v>0</v>
      </c>
      <c r="V273" s="52">
        <v>0</v>
      </c>
      <c r="W273" s="53">
        <v>0</v>
      </c>
      <c r="X273" s="52">
        <v>0</v>
      </c>
      <c r="Y273" s="52" t="e">
        <f>VLOOKUP(A:A,'Rangliste ab 9.Rang'!A:R,18,FALSE)</f>
        <v>#N/A</v>
      </c>
      <c r="Z273" s="51" t="e">
        <f t="shared" si="85"/>
        <v>#N/A</v>
      </c>
    </row>
    <row r="274" spans="1:26" x14ac:dyDescent="0.2">
      <c r="A274" s="10">
        <v>337</v>
      </c>
      <c r="B274" s="59" t="s">
        <v>454</v>
      </c>
      <c r="C274" s="64" t="s">
        <v>423</v>
      </c>
      <c r="D274" s="41">
        <v>73</v>
      </c>
      <c r="E274" s="42" t="s">
        <v>45</v>
      </c>
      <c r="F274" s="51"/>
      <c r="G274" s="51"/>
      <c r="H274" s="51"/>
      <c r="I274" s="53"/>
      <c r="J274" s="52"/>
      <c r="K274" s="53"/>
      <c r="L274" s="52"/>
      <c r="M274" s="53"/>
      <c r="N274" s="52"/>
      <c r="O274" s="53"/>
      <c r="P274" s="52"/>
      <c r="Q274" s="53"/>
      <c r="R274" s="52"/>
      <c r="S274" s="53"/>
      <c r="T274" s="52"/>
      <c r="U274" s="53"/>
      <c r="V274" s="52"/>
      <c r="W274" s="53"/>
      <c r="X274" s="52"/>
      <c r="Y274" s="52">
        <f>VLOOKUP(A:A,'Rangliste ab 9.Rang'!A:R,18,FALSE)</f>
        <v>95</v>
      </c>
      <c r="Z274" s="51">
        <f t="shared" ref="Z274" si="110">SUM(X274:Y274)</f>
        <v>95</v>
      </c>
    </row>
    <row r="275" spans="1:26" x14ac:dyDescent="0.2">
      <c r="A275" s="10">
        <v>324</v>
      </c>
      <c r="B275" s="49" t="s">
        <v>429</v>
      </c>
      <c r="C275" s="50" t="s">
        <v>223</v>
      </c>
      <c r="D275" s="41">
        <v>95</v>
      </c>
      <c r="E275" s="42" t="s">
        <v>7</v>
      </c>
      <c r="F275" s="51"/>
      <c r="G275" s="51"/>
      <c r="H275" s="51"/>
      <c r="I275" s="53"/>
      <c r="J275" s="52"/>
      <c r="K275" s="53"/>
      <c r="L275" s="52"/>
      <c r="M275" s="53"/>
      <c r="N275" s="52"/>
      <c r="O275" s="53"/>
      <c r="P275" s="52"/>
      <c r="Q275" s="53"/>
      <c r="R275" s="52"/>
      <c r="S275" s="53"/>
      <c r="T275" s="52"/>
      <c r="U275" s="53"/>
      <c r="V275" s="52">
        <v>0</v>
      </c>
      <c r="W275" s="53">
        <v>50</v>
      </c>
      <c r="X275" s="52">
        <v>50</v>
      </c>
      <c r="Y275" s="52" t="e">
        <f>VLOOKUP(A:A,'Rangliste ab 9.Rang'!A:R,18,FALSE)</f>
        <v>#N/A</v>
      </c>
      <c r="Z275" s="51" t="e">
        <f t="shared" si="85"/>
        <v>#N/A</v>
      </c>
    </row>
    <row r="276" spans="1:26" x14ac:dyDescent="0.2">
      <c r="A276" s="10">
        <v>272</v>
      </c>
      <c r="B276" s="49" t="s">
        <v>340</v>
      </c>
      <c r="C276" s="50" t="s">
        <v>174</v>
      </c>
      <c r="D276" s="41">
        <v>56</v>
      </c>
      <c r="E276" s="42"/>
      <c r="F276" s="51">
        <v>960</v>
      </c>
      <c r="G276" s="51">
        <v>45</v>
      </c>
      <c r="H276" s="51">
        <f t="shared" si="99"/>
        <v>1005</v>
      </c>
      <c r="I276" s="53"/>
      <c r="J276" s="52">
        <f t="shared" ref="J276:J281" si="111">SUM(H276:I276)</f>
        <v>1005</v>
      </c>
      <c r="K276" s="53"/>
      <c r="L276" s="52">
        <f t="shared" si="108"/>
        <v>1005</v>
      </c>
      <c r="M276" s="53"/>
      <c r="N276" s="52">
        <f t="shared" si="109"/>
        <v>1005</v>
      </c>
      <c r="O276" s="53">
        <v>0</v>
      </c>
      <c r="P276" s="52">
        <f t="shared" ref="P276:P281" si="112">SUM(N276:O276)</f>
        <v>1005</v>
      </c>
      <c r="Q276" s="53">
        <v>0</v>
      </c>
      <c r="R276" s="52">
        <f t="shared" si="107"/>
        <v>1005</v>
      </c>
      <c r="S276" s="53">
        <v>0</v>
      </c>
      <c r="T276" s="52">
        <v>1005</v>
      </c>
      <c r="U276" s="53">
        <v>0</v>
      </c>
      <c r="V276" s="52">
        <v>1005</v>
      </c>
      <c r="W276" s="53">
        <v>0</v>
      </c>
      <c r="X276" s="52">
        <v>1005</v>
      </c>
      <c r="Y276" s="52" t="e">
        <f>VLOOKUP(A:A,'Rangliste ab 9.Rang'!A:R,18,FALSE)</f>
        <v>#N/A</v>
      </c>
      <c r="Z276" s="51" t="e">
        <f t="shared" ref="Z276:Z281" si="113">SUM(X276:Y276)</f>
        <v>#N/A</v>
      </c>
    </row>
    <row r="277" spans="1:26" x14ac:dyDescent="0.2">
      <c r="A277" s="10">
        <v>310</v>
      </c>
      <c r="B277" s="49" t="s">
        <v>403</v>
      </c>
      <c r="C277" s="50" t="s">
        <v>371</v>
      </c>
      <c r="D277" s="41">
        <v>95</v>
      </c>
      <c r="E277" s="42" t="s">
        <v>13</v>
      </c>
      <c r="F277" s="51"/>
      <c r="G277" s="51"/>
      <c r="H277" s="51"/>
      <c r="I277" s="53"/>
      <c r="J277" s="52"/>
      <c r="K277" s="53"/>
      <c r="L277" s="52"/>
      <c r="M277" s="53"/>
      <c r="N277" s="52"/>
      <c r="O277" s="53"/>
      <c r="P277" s="52"/>
      <c r="Q277" s="53"/>
      <c r="R277" s="52">
        <v>0</v>
      </c>
      <c r="S277" s="53">
        <v>0</v>
      </c>
      <c r="T277" s="52">
        <v>0</v>
      </c>
      <c r="U277" s="53">
        <v>0</v>
      </c>
      <c r="V277" s="52">
        <v>0</v>
      </c>
      <c r="W277" s="53">
        <v>0</v>
      </c>
      <c r="X277" s="52">
        <v>0</v>
      </c>
      <c r="Y277" s="52" t="e">
        <f>VLOOKUP(A:A,'Rangliste ab 9.Rang'!A:R,18,FALSE)</f>
        <v>#N/A</v>
      </c>
      <c r="Z277" s="51" t="e">
        <f t="shared" si="113"/>
        <v>#N/A</v>
      </c>
    </row>
    <row r="278" spans="1:26" x14ac:dyDescent="0.2">
      <c r="A278" s="10">
        <v>274</v>
      </c>
      <c r="B278" s="49" t="s">
        <v>104</v>
      </c>
      <c r="C278" s="50" t="s">
        <v>105</v>
      </c>
      <c r="D278" s="41">
        <v>75</v>
      </c>
      <c r="E278" s="42" t="s">
        <v>13</v>
      </c>
      <c r="F278" s="51"/>
      <c r="G278" s="51"/>
      <c r="H278" s="51"/>
      <c r="I278" s="53"/>
      <c r="J278" s="52"/>
      <c r="K278" s="53">
        <v>95</v>
      </c>
      <c r="L278" s="52">
        <f t="shared" si="108"/>
        <v>95</v>
      </c>
      <c r="M278" s="53">
        <v>95</v>
      </c>
      <c r="N278" s="52">
        <f t="shared" si="109"/>
        <v>190</v>
      </c>
      <c r="O278" s="53">
        <v>100</v>
      </c>
      <c r="P278" s="52">
        <f t="shared" si="112"/>
        <v>290</v>
      </c>
      <c r="Q278" s="53">
        <v>100</v>
      </c>
      <c r="R278" s="52">
        <f t="shared" si="107"/>
        <v>390</v>
      </c>
      <c r="S278" s="53">
        <v>90</v>
      </c>
      <c r="T278" s="52">
        <v>480</v>
      </c>
      <c r="U278" s="53">
        <v>95</v>
      </c>
      <c r="V278" s="52">
        <v>575</v>
      </c>
      <c r="W278" s="53">
        <v>100</v>
      </c>
      <c r="X278" s="52">
        <v>675</v>
      </c>
      <c r="Y278" s="52">
        <f>VLOOKUP(A:A,'Rangliste ab 9.Rang'!A:R,18,FALSE)</f>
        <v>100</v>
      </c>
      <c r="Z278" s="51">
        <f t="shared" si="113"/>
        <v>775</v>
      </c>
    </row>
    <row r="279" spans="1:26" x14ac:dyDescent="0.2">
      <c r="A279" s="10">
        <v>276</v>
      </c>
      <c r="B279" s="49" t="s">
        <v>133</v>
      </c>
      <c r="C279" s="50" t="s">
        <v>134</v>
      </c>
      <c r="D279" s="41">
        <v>58</v>
      </c>
      <c r="E279" s="42" t="s">
        <v>45</v>
      </c>
      <c r="F279" s="51">
        <v>2180</v>
      </c>
      <c r="G279" s="51">
        <v>80</v>
      </c>
      <c r="H279" s="51">
        <f t="shared" si="99"/>
        <v>2260</v>
      </c>
      <c r="I279" s="53">
        <v>80</v>
      </c>
      <c r="J279" s="52">
        <f t="shared" si="111"/>
        <v>2340</v>
      </c>
      <c r="K279" s="53">
        <v>90</v>
      </c>
      <c r="L279" s="52">
        <f t="shared" si="108"/>
        <v>2430</v>
      </c>
      <c r="M279" s="53">
        <v>75</v>
      </c>
      <c r="N279" s="52">
        <f t="shared" si="109"/>
        <v>2505</v>
      </c>
      <c r="O279" s="53">
        <v>0</v>
      </c>
      <c r="P279" s="52">
        <f t="shared" si="112"/>
        <v>2505</v>
      </c>
      <c r="Q279" s="53">
        <v>0</v>
      </c>
      <c r="R279" s="52">
        <f t="shared" si="107"/>
        <v>2505</v>
      </c>
      <c r="S279" s="53">
        <v>0</v>
      </c>
      <c r="T279" s="52">
        <v>2505</v>
      </c>
      <c r="U279" s="53">
        <v>0</v>
      </c>
      <c r="V279" s="52">
        <v>2505</v>
      </c>
      <c r="W279" s="53">
        <v>0</v>
      </c>
      <c r="X279" s="52">
        <v>2505</v>
      </c>
      <c r="Y279" s="52" t="e">
        <f>VLOOKUP(A:A,'Rangliste ab 9.Rang'!A:R,18,FALSE)</f>
        <v>#N/A</v>
      </c>
      <c r="Z279" s="51" t="e">
        <f t="shared" si="113"/>
        <v>#N/A</v>
      </c>
    </row>
    <row r="280" spans="1:26" x14ac:dyDescent="0.2">
      <c r="A280" s="10">
        <v>277</v>
      </c>
      <c r="B280" s="49" t="s">
        <v>341</v>
      </c>
      <c r="C280" s="50" t="s">
        <v>26</v>
      </c>
      <c r="D280" s="41">
        <v>83</v>
      </c>
      <c r="E280" s="42" t="s">
        <v>45</v>
      </c>
      <c r="F280" s="51">
        <v>185</v>
      </c>
      <c r="G280" s="51">
        <v>85</v>
      </c>
      <c r="H280" s="51">
        <f t="shared" si="99"/>
        <v>270</v>
      </c>
      <c r="I280" s="51">
        <v>90</v>
      </c>
      <c r="J280" s="52">
        <f t="shared" si="111"/>
        <v>360</v>
      </c>
      <c r="K280" s="51">
        <v>90</v>
      </c>
      <c r="L280" s="52">
        <f t="shared" si="108"/>
        <v>450</v>
      </c>
      <c r="M280" s="51"/>
      <c r="N280" s="52">
        <f t="shared" si="109"/>
        <v>450</v>
      </c>
      <c r="O280" s="53">
        <v>100</v>
      </c>
      <c r="P280" s="52">
        <f t="shared" si="112"/>
        <v>550</v>
      </c>
      <c r="Q280" s="53">
        <v>100</v>
      </c>
      <c r="R280" s="52">
        <f t="shared" si="107"/>
        <v>650</v>
      </c>
      <c r="S280" s="53">
        <v>95</v>
      </c>
      <c r="T280" s="52">
        <v>745</v>
      </c>
      <c r="U280" s="53">
        <v>0</v>
      </c>
      <c r="V280" s="52">
        <v>745</v>
      </c>
      <c r="W280" s="53">
        <v>0</v>
      </c>
      <c r="X280" s="52">
        <v>745</v>
      </c>
      <c r="Y280" s="52" t="e">
        <f>VLOOKUP(A:A,'Rangliste ab 9.Rang'!A:R,18,FALSE)</f>
        <v>#N/A</v>
      </c>
      <c r="Z280" s="51" t="e">
        <f t="shared" si="113"/>
        <v>#N/A</v>
      </c>
    </row>
    <row r="281" spans="1:26" x14ac:dyDescent="0.2">
      <c r="A281" s="10">
        <v>279</v>
      </c>
      <c r="B281" s="49" t="s">
        <v>40</v>
      </c>
      <c r="C281" s="50" t="s">
        <v>98</v>
      </c>
      <c r="D281" s="41">
        <v>73</v>
      </c>
      <c r="E281" s="42" t="s">
        <v>32</v>
      </c>
      <c r="F281" s="51">
        <v>830</v>
      </c>
      <c r="G281" s="51">
        <v>65</v>
      </c>
      <c r="H281" s="51">
        <f t="shared" si="99"/>
        <v>895</v>
      </c>
      <c r="I281" s="53">
        <v>70</v>
      </c>
      <c r="J281" s="52">
        <f t="shared" si="111"/>
        <v>965</v>
      </c>
      <c r="K281" s="53">
        <v>70</v>
      </c>
      <c r="L281" s="52">
        <f t="shared" si="108"/>
        <v>1035</v>
      </c>
      <c r="M281" s="53">
        <v>75</v>
      </c>
      <c r="N281" s="52">
        <f t="shared" si="109"/>
        <v>1110</v>
      </c>
      <c r="O281" s="53">
        <v>80</v>
      </c>
      <c r="P281" s="52">
        <f t="shared" si="112"/>
        <v>1190</v>
      </c>
      <c r="Q281" s="53">
        <v>80</v>
      </c>
      <c r="R281" s="52">
        <f t="shared" si="107"/>
        <v>1270</v>
      </c>
      <c r="S281" s="53">
        <v>75</v>
      </c>
      <c r="T281" s="52">
        <v>1345</v>
      </c>
      <c r="U281" s="53">
        <v>0</v>
      </c>
      <c r="V281" s="52">
        <v>1345</v>
      </c>
      <c r="W281" s="53">
        <v>80</v>
      </c>
      <c r="X281" s="52">
        <v>1425</v>
      </c>
      <c r="Y281" s="52">
        <f>VLOOKUP(A:A,'Rangliste ab 9.Rang'!A:R,18,FALSE)</f>
        <v>65</v>
      </c>
      <c r="Z281" s="51">
        <f t="shared" si="113"/>
        <v>1490</v>
      </c>
    </row>
    <row r="282" spans="1:26" x14ac:dyDescent="0.2">
      <c r="E282" s="63"/>
      <c r="F282" s="48"/>
      <c r="H282" s="48"/>
      <c r="J282" s="47"/>
      <c r="L282" s="47"/>
      <c r="N282" s="47"/>
      <c r="P282" s="47"/>
      <c r="R282" s="47"/>
      <c r="T282" s="47"/>
      <c r="V282" s="47"/>
      <c r="X282" s="47"/>
    </row>
    <row r="283" spans="1:26" x14ac:dyDescent="0.2">
      <c r="E283" s="63"/>
      <c r="F283" s="48"/>
      <c r="H283" s="48"/>
      <c r="J283" s="47"/>
      <c r="L283" s="47"/>
      <c r="N283" s="47"/>
      <c r="P283" s="47"/>
      <c r="R283" s="47"/>
      <c r="T283" s="47"/>
      <c r="V283" s="47"/>
      <c r="X283" s="47"/>
    </row>
    <row r="284" spans="1:26" x14ac:dyDescent="0.2">
      <c r="E284" s="63"/>
      <c r="F284" s="48"/>
      <c r="H284" s="48"/>
      <c r="J284" s="47"/>
      <c r="L284" s="47"/>
      <c r="N284" s="47"/>
      <c r="P284" s="47"/>
      <c r="R284" s="47"/>
      <c r="T284" s="47"/>
      <c r="V284" s="47"/>
      <c r="X284" s="47"/>
    </row>
    <row r="285" spans="1:26" x14ac:dyDescent="0.2">
      <c r="E285" s="63"/>
      <c r="F285" s="48"/>
      <c r="H285" s="48"/>
      <c r="J285" s="47"/>
      <c r="L285" s="47"/>
      <c r="N285" s="47"/>
      <c r="P285" s="47"/>
      <c r="R285" s="47"/>
      <c r="T285" s="47"/>
      <c r="V285" s="47"/>
      <c r="X285" s="47"/>
    </row>
    <row r="286" spans="1:26" x14ac:dyDescent="0.2">
      <c r="E286" s="63"/>
      <c r="F286" s="48"/>
      <c r="H286" s="48"/>
      <c r="J286" s="47"/>
      <c r="L286" s="47"/>
      <c r="N286" s="47"/>
      <c r="P286" s="47"/>
      <c r="R286" s="47"/>
      <c r="T286" s="47"/>
      <c r="V286" s="47"/>
      <c r="X286" s="47"/>
    </row>
    <row r="287" spans="1:26" x14ac:dyDescent="0.2">
      <c r="C287" s="105" t="s">
        <v>442</v>
      </c>
      <c r="E287" s="63"/>
      <c r="F287" s="48"/>
      <c r="H287" s="48"/>
      <c r="J287" s="47"/>
      <c r="L287" s="47"/>
      <c r="N287" s="47"/>
      <c r="P287" s="47"/>
      <c r="R287" s="47"/>
      <c r="T287" s="47"/>
      <c r="V287" s="47"/>
      <c r="X287" s="47"/>
    </row>
    <row r="288" spans="1:26" x14ac:dyDescent="0.2">
      <c r="B288" s="48"/>
      <c r="C288" s="48" t="s">
        <v>425</v>
      </c>
      <c r="D288" s="45"/>
      <c r="F288" s="48"/>
      <c r="H288" s="54"/>
      <c r="Y288" s="47"/>
      <c r="Z288" s="48"/>
    </row>
    <row r="289" spans="2:26" x14ac:dyDescent="0.2">
      <c r="B289" s="48"/>
      <c r="C289" s="48" t="s">
        <v>424</v>
      </c>
      <c r="D289" s="45"/>
      <c r="F289" s="48"/>
      <c r="H289" s="54"/>
      <c r="Y289" s="47"/>
      <c r="Z289" s="48"/>
    </row>
    <row r="290" spans="2:26" x14ac:dyDescent="0.2">
      <c r="B290" s="48"/>
      <c r="C290" s="48" t="s">
        <v>396</v>
      </c>
      <c r="D290" s="45"/>
      <c r="F290" s="48"/>
      <c r="H290" s="54"/>
      <c r="Y290" s="47"/>
      <c r="Z290" s="48"/>
    </row>
    <row r="291" spans="2:26" x14ac:dyDescent="0.2">
      <c r="B291" s="48"/>
      <c r="C291" s="48" t="s">
        <v>376</v>
      </c>
      <c r="D291" s="45"/>
      <c r="F291" s="48"/>
      <c r="H291" s="54"/>
      <c r="Y291" s="47"/>
      <c r="Z291" s="48"/>
    </row>
    <row r="292" spans="2:26" x14ac:dyDescent="0.2">
      <c r="B292" s="68"/>
      <c r="C292" s="48" t="s">
        <v>348</v>
      </c>
      <c r="D292" s="45"/>
      <c r="E292" s="46"/>
      <c r="F292" s="48"/>
      <c r="H292" s="54"/>
      <c r="J292" s="47"/>
      <c r="L292" s="47"/>
      <c r="N292" s="47"/>
      <c r="P292" s="47"/>
      <c r="R292" s="47"/>
      <c r="T292" s="47"/>
      <c r="V292" s="47"/>
      <c r="X292" s="47"/>
      <c r="Y292" s="47"/>
      <c r="Z292" s="48"/>
    </row>
    <row r="293" spans="2:26" x14ac:dyDescent="0.2">
      <c r="B293" s="68"/>
      <c r="C293" s="48" t="s">
        <v>347</v>
      </c>
      <c r="D293" s="45"/>
      <c r="E293" s="46"/>
      <c r="F293" s="48"/>
      <c r="H293" s="54"/>
      <c r="J293" s="47"/>
      <c r="L293" s="47"/>
      <c r="N293" s="47"/>
      <c r="P293" s="47"/>
      <c r="R293" s="47"/>
      <c r="T293" s="47"/>
      <c r="V293" s="47"/>
      <c r="X293" s="47"/>
      <c r="Y293" s="47"/>
      <c r="Z293" s="48"/>
    </row>
    <row r="294" spans="2:26" x14ac:dyDescent="0.2">
      <c r="B294" s="68"/>
      <c r="C294" s="48" t="s">
        <v>346</v>
      </c>
      <c r="D294" s="45"/>
      <c r="E294" s="46"/>
      <c r="F294" s="48"/>
      <c r="H294" s="54"/>
      <c r="J294" s="47"/>
      <c r="L294" s="47"/>
      <c r="N294" s="47"/>
      <c r="P294" s="47"/>
      <c r="R294" s="47"/>
      <c r="T294" s="47"/>
      <c r="V294" s="47"/>
      <c r="X294" s="47"/>
      <c r="Y294" s="47"/>
      <c r="Z294" s="48"/>
    </row>
    <row r="295" spans="2:26" x14ac:dyDescent="0.2">
      <c r="B295" s="68"/>
      <c r="C295" s="48" t="s">
        <v>345</v>
      </c>
      <c r="D295" s="45"/>
      <c r="E295" s="46"/>
      <c r="F295" s="48"/>
      <c r="H295" s="54"/>
      <c r="J295" s="47"/>
      <c r="L295" s="47"/>
      <c r="N295" s="47"/>
      <c r="P295" s="47"/>
      <c r="R295" s="47"/>
      <c r="T295" s="47"/>
      <c r="V295" s="47"/>
      <c r="X295" s="47"/>
      <c r="Y295" s="47"/>
      <c r="Z295" s="48"/>
    </row>
    <row r="296" spans="2:26" x14ac:dyDescent="0.2">
      <c r="B296" s="48"/>
      <c r="C296" t="s">
        <v>344</v>
      </c>
      <c r="E296" s="63"/>
      <c r="F296" s="48"/>
      <c r="H296" s="54"/>
      <c r="J296" s="47"/>
      <c r="L296" s="47"/>
      <c r="N296" s="47"/>
      <c r="P296" s="47"/>
      <c r="R296" s="47"/>
      <c r="T296" s="47"/>
      <c r="V296" s="47"/>
      <c r="X296" s="47"/>
    </row>
    <row r="297" spans="2:26" x14ac:dyDescent="0.2">
      <c r="B297" s="48"/>
      <c r="C297" t="s">
        <v>343</v>
      </c>
      <c r="E297" s="63"/>
      <c r="F297" s="67"/>
      <c r="H297" s="54"/>
      <c r="J297" s="47"/>
      <c r="L297" s="47"/>
      <c r="N297" s="47"/>
      <c r="P297" s="47"/>
      <c r="R297" s="47"/>
      <c r="T297" s="47"/>
      <c r="V297" s="47"/>
      <c r="X297" s="47"/>
    </row>
    <row r="298" spans="2:26" x14ac:dyDescent="0.2">
      <c r="B298" s="48"/>
      <c r="C298" t="s">
        <v>342</v>
      </c>
      <c r="E298" s="63"/>
      <c r="F298" s="48"/>
      <c r="H298" s="54"/>
      <c r="J298" s="47"/>
      <c r="L298" s="47"/>
      <c r="N298" s="47"/>
      <c r="P298" s="47"/>
      <c r="R298" s="47"/>
      <c r="T298" s="47"/>
      <c r="V298" s="47"/>
      <c r="X298" s="47"/>
    </row>
    <row r="308" spans="1:26" ht="18" x14ac:dyDescent="0.25">
      <c r="A308" s="70"/>
      <c r="B308" s="71"/>
      <c r="C308" s="71"/>
      <c r="D308" s="72"/>
      <c r="F308" s="48"/>
      <c r="G308" s="73"/>
      <c r="H308" s="54"/>
      <c r="I308" s="73"/>
      <c r="K308" s="73"/>
      <c r="M308" s="73"/>
      <c r="O308" s="73"/>
      <c r="Q308" s="73"/>
      <c r="S308" s="73"/>
      <c r="U308" s="73"/>
      <c r="W308" s="73"/>
      <c r="Y308" s="71"/>
      <c r="Z308" s="71"/>
    </row>
    <row r="309" spans="1:26" ht="18" x14ac:dyDescent="0.25">
      <c r="A309" s="70"/>
      <c r="B309" s="71"/>
      <c r="C309" s="71"/>
      <c r="D309" s="72"/>
      <c r="F309" s="48"/>
      <c r="G309" s="73"/>
      <c r="H309" s="54"/>
      <c r="I309" s="73"/>
      <c r="K309" s="73"/>
      <c r="M309" s="73"/>
      <c r="O309" s="73"/>
      <c r="Q309" s="73"/>
      <c r="S309" s="73"/>
      <c r="U309" s="73"/>
      <c r="W309" s="73"/>
      <c r="Y309" s="71"/>
      <c r="Z309" s="71"/>
    </row>
    <row r="310" spans="1:26" ht="18" x14ac:dyDescent="0.25">
      <c r="A310" s="70"/>
      <c r="B310" s="71"/>
      <c r="C310" s="71"/>
      <c r="D310" s="72"/>
      <c r="F310" s="48"/>
      <c r="G310" s="73"/>
      <c r="H310" s="54"/>
      <c r="I310" s="73"/>
      <c r="K310" s="73"/>
      <c r="M310" s="73"/>
      <c r="O310" s="73"/>
      <c r="Q310" s="73"/>
      <c r="S310" s="73"/>
      <c r="U310" s="73"/>
      <c r="W310" s="73"/>
      <c r="Y310" s="71"/>
      <c r="Z310" s="71"/>
    </row>
    <row r="311" spans="1:26" ht="18" x14ac:dyDescent="0.25">
      <c r="A311" s="70"/>
      <c r="B311" s="71"/>
      <c r="C311" s="71"/>
      <c r="D311" s="72"/>
      <c r="F311" s="48"/>
      <c r="G311" s="73"/>
      <c r="H311" s="54"/>
      <c r="I311" s="73"/>
      <c r="K311" s="73"/>
      <c r="M311" s="73"/>
      <c r="O311" s="73"/>
      <c r="Q311" s="73"/>
      <c r="S311" s="73"/>
      <c r="U311" s="73"/>
      <c r="W311" s="73"/>
      <c r="Y311" s="71"/>
      <c r="Z311" s="71"/>
    </row>
    <row r="312" spans="1:26" ht="18" x14ac:dyDescent="0.25">
      <c r="A312" s="70"/>
      <c r="B312" s="71"/>
      <c r="C312" s="71"/>
      <c r="D312" s="72"/>
      <c r="F312" s="48"/>
      <c r="G312" s="73"/>
      <c r="H312" s="54"/>
      <c r="I312" s="73"/>
      <c r="K312" s="73"/>
      <c r="M312" s="73"/>
      <c r="O312" s="73"/>
      <c r="Q312" s="73"/>
      <c r="S312" s="73"/>
      <c r="U312" s="73"/>
      <c r="W312" s="73"/>
      <c r="Y312" s="71"/>
      <c r="Z312" s="71"/>
    </row>
    <row r="313" spans="1:26" ht="18" x14ac:dyDescent="0.25">
      <c r="A313" s="70"/>
      <c r="B313" s="71"/>
      <c r="C313" s="71"/>
      <c r="D313" s="72"/>
      <c r="F313" s="48"/>
      <c r="G313" s="73"/>
      <c r="H313" s="54"/>
      <c r="I313" s="73"/>
      <c r="K313" s="73"/>
      <c r="M313" s="73"/>
      <c r="O313" s="73"/>
      <c r="Q313" s="73"/>
      <c r="S313" s="73"/>
      <c r="U313" s="73"/>
      <c r="W313" s="73"/>
      <c r="Y313" s="71"/>
      <c r="Z313" s="71"/>
    </row>
    <row r="314" spans="1:26" ht="18" x14ac:dyDescent="0.25">
      <c r="A314" s="70"/>
      <c r="B314" s="71"/>
      <c r="C314" s="71"/>
      <c r="D314" s="72"/>
      <c r="F314" s="48"/>
      <c r="G314" s="73"/>
      <c r="H314" s="54"/>
      <c r="I314" s="73"/>
      <c r="J314" s="74"/>
      <c r="K314" s="73"/>
      <c r="L314" s="74"/>
      <c r="M314" s="73"/>
      <c r="N314" s="74"/>
      <c r="O314" s="73"/>
      <c r="P314" s="74"/>
      <c r="Q314" s="73"/>
      <c r="R314" s="74"/>
      <c r="S314" s="73"/>
      <c r="T314" s="74"/>
      <c r="U314" s="73"/>
      <c r="V314" s="74"/>
      <c r="W314" s="73"/>
      <c r="X314" s="74"/>
      <c r="Y314" s="71"/>
      <c r="Z314" s="71"/>
    </row>
    <row r="315" spans="1:26" ht="18" x14ac:dyDescent="0.25">
      <c r="A315" s="70"/>
      <c r="B315" s="71"/>
      <c r="C315" s="71"/>
      <c r="D315" s="72"/>
      <c r="F315" s="48"/>
      <c r="G315" s="73"/>
      <c r="H315" s="54"/>
      <c r="I315" s="73"/>
      <c r="J315" s="74"/>
      <c r="K315" s="73"/>
      <c r="L315" s="74"/>
      <c r="M315" s="73"/>
      <c r="N315" s="74"/>
      <c r="O315" s="73"/>
      <c r="P315" s="74"/>
      <c r="Q315" s="73"/>
      <c r="R315" s="74"/>
      <c r="S315" s="73"/>
      <c r="T315" s="74"/>
      <c r="U315" s="73"/>
      <c r="V315" s="74"/>
      <c r="W315" s="73"/>
      <c r="X315" s="74"/>
      <c r="Y315" s="71"/>
      <c r="Z315" s="71"/>
    </row>
    <row r="316" spans="1:26" ht="18" x14ac:dyDescent="0.25">
      <c r="A316" s="70"/>
      <c r="B316" s="75"/>
      <c r="C316" s="75"/>
      <c r="D316" s="72"/>
      <c r="F316" s="48"/>
      <c r="G316" s="73"/>
      <c r="H316" s="54"/>
      <c r="I316" s="73"/>
      <c r="J316" s="74"/>
      <c r="K316" s="73"/>
      <c r="L316" s="74"/>
      <c r="M316" s="73"/>
      <c r="N316" s="74"/>
      <c r="O316" s="73"/>
      <c r="P316" s="74"/>
      <c r="Q316" s="73"/>
      <c r="R316" s="74"/>
      <c r="S316" s="73"/>
      <c r="T316" s="74"/>
      <c r="U316" s="73"/>
      <c r="V316" s="74"/>
      <c r="W316" s="73"/>
      <c r="X316" s="74"/>
      <c r="Y316" s="71"/>
      <c r="Z316" s="71"/>
    </row>
    <row r="317" spans="1:26" ht="18" x14ac:dyDescent="0.25">
      <c r="A317" s="70"/>
      <c r="B317" s="71"/>
      <c r="C317" s="71"/>
      <c r="D317" s="72"/>
      <c r="F317" s="48"/>
      <c r="G317" s="73"/>
      <c r="H317" s="54"/>
      <c r="I317" s="73"/>
      <c r="J317" s="74"/>
      <c r="K317" s="73"/>
      <c r="L317" s="74"/>
      <c r="M317" s="73"/>
      <c r="N317" s="74"/>
      <c r="O317" s="73"/>
      <c r="P317" s="74"/>
      <c r="Q317" s="73"/>
      <c r="R317" s="74"/>
      <c r="S317" s="73"/>
      <c r="T317" s="74"/>
      <c r="U317" s="73"/>
      <c r="V317" s="74"/>
      <c r="W317" s="73"/>
      <c r="X317" s="74"/>
      <c r="Y317" s="71"/>
      <c r="Z317" s="71"/>
    </row>
    <row r="318" spans="1:26" ht="18" x14ac:dyDescent="0.25">
      <c r="A318" s="70"/>
      <c r="B318" s="71"/>
      <c r="C318" s="71"/>
      <c r="D318" s="72"/>
      <c r="F318" s="48"/>
      <c r="G318" s="73"/>
      <c r="H318" s="54"/>
      <c r="I318" s="73"/>
      <c r="J318" s="74"/>
      <c r="K318" s="73"/>
      <c r="L318" s="74"/>
      <c r="M318" s="73"/>
      <c r="N318" s="74"/>
      <c r="O318" s="73"/>
      <c r="P318" s="74"/>
      <c r="Q318" s="73"/>
      <c r="R318" s="74"/>
      <c r="S318" s="73"/>
      <c r="T318" s="74"/>
      <c r="U318" s="73"/>
      <c r="V318" s="74"/>
      <c r="W318" s="73"/>
      <c r="X318" s="74"/>
      <c r="Y318" s="71"/>
      <c r="Z318" s="71"/>
    </row>
    <row r="319" spans="1:26" ht="18" x14ac:dyDescent="0.25">
      <c r="A319" s="70"/>
      <c r="B319" s="71"/>
      <c r="C319" s="71"/>
      <c r="D319" s="72"/>
      <c r="F319" s="48"/>
      <c r="G319" s="73"/>
      <c r="H319" s="76"/>
      <c r="I319" s="73"/>
      <c r="J319" s="74"/>
      <c r="K319" s="73"/>
      <c r="L319" s="74"/>
      <c r="M319" s="73"/>
      <c r="N319" s="74"/>
      <c r="O319" s="73"/>
      <c r="P319" s="74"/>
      <c r="Q319" s="73"/>
      <c r="R319" s="74"/>
      <c r="S319" s="73"/>
      <c r="T319" s="74"/>
      <c r="U319" s="73"/>
      <c r="V319" s="74"/>
      <c r="W319" s="73"/>
      <c r="X319" s="74"/>
      <c r="Y319" s="71"/>
      <c r="Z319" s="71"/>
    </row>
    <row r="320" spans="1:26" ht="18" x14ac:dyDescent="0.25">
      <c r="A320" s="70"/>
      <c r="B320" s="71"/>
      <c r="C320" s="71"/>
      <c r="D320" s="72"/>
      <c r="F320" s="48"/>
      <c r="G320" s="73"/>
      <c r="H320" s="76"/>
      <c r="I320" s="73"/>
      <c r="J320" s="74"/>
      <c r="K320" s="73"/>
      <c r="L320" s="74"/>
      <c r="M320" s="73"/>
      <c r="N320" s="74"/>
      <c r="O320" s="73"/>
      <c r="P320" s="74"/>
      <c r="Q320" s="73"/>
      <c r="R320" s="74"/>
      <c r="S320" s="73"/>
      <c r="T320" s="74"/>
      <c r="U320" s="73"/>
      <c r="V320" s="74"/>
      <c r="W320" s="73"/>
      <c r="X320" s="74"/>
      <c r="Y320" s="71"/>
      <c r="Z320" s="71"/>
    </row>
    <row r="321" spans="1:26" ht="18" x14ac:dyDescent="0.25">
      <c r="A321" s="70"/>
      <c r="B321" s="71"/>
      <c r="C321" s="71"/>
      <c r="D321" s="72"/>
      <c r="F321" s="48"/>
      <c r="G321" s="73"/>
      <c r="H321" s="76"/>
      <c r="I321" s="73"/>
      <c r="J321" s="74"/>
      <c r="K321" s="73"/>
      <c r="L321" s="74"/>
      <c r="M321" s="73"/>
      <c r="N321" s="74"/>
      <c r="O321" s="73"/>
      <c r="P321" s="74"/>
      <c r="Q321" s="73"/>
      <c r="R321" s="74"/>
      <c r="S321" s="73"/>
      <c r="T321" s="74"/>
      <c r="U321" s="73"/>
      <c r="V321" s="74"/>
      <c r="W321" s="73"/>
      <c r="X321" s="74"/>
      <c r="Y321" s="71"/>
      <c r="Z321" s="71"/>
    </row>
    <row r="322" spans="1:26" ht="18" x14ac:dyDescent="0.25">
      <c r="A322" s="70"/>
      <c r="B322" s="71"/>
      <c r="C322" s="71"/>
      <c r="D322" s="72"/>
      <c r="F322" s="48"/>
      <c r="G322" s="73"/>
      <c r="H322" s="76"/>
      <c r="I322" s="73"/>
      <c r="J322" s="74"/>
      <c r="K322" s="73"/>
      <c r="L322" s="74"/>
      <c r="M322" s="73"/>
      <c r="N322" s="74"/>
      <c r="O322" s="73"/>
      <c r="P322" s="74"/>
      <c r="Q322" s="73"/>
      <c r="R322" s="74"/>
      <c r="S322" s="73"/>
      <c r="T322" s="74"/>
      <c r="U322" s="73"/>
      <c r="V322" s="74"/>
      <c r="W322" s="73"/>
      <c r="X322" s="74"/>
      <c r="Y322" s="71"/>
      <c r="Z322" s="71"/>
    </row>
    <row r="323" spans="1:26" ht="18" x14ac:dyDescent="0.25">
      <c r="A323" s="70"/>
      <c r="B323" s="71"/>
      <c r="C323" s="71"/>
      <c r="D323" s="72"/>
      <c r="F323" s="48"/>
      <c r="G323" s="73"/>
      <c r="H323" s="76"/>
      <c r="I323" s="73"/>
      <c r="J323" s="74"/>
      <c r="K323" s="73"/>
      <c r="L323" s="74"/>
      <c r="M323" s="73"/>
      <c r="N323" s="74"/>
      <c r="O323" s="73"/>
      <c r="P323" s="74"/>
      <c r="Q323" s="73"/>
      <c r="R323" s="74"/>
      <c r="S323" s="73"/>
      <c r="T323" s="74"/>
      <c r="U323" s="73"/>
      <c r="V323" s="74"/>
      <c r="W323" s="73"/>
      <c r="X323" s="74"/>
      <c r="Y323" s="71"/>
      <c r="Z323" s="71"/>
    </row>
    <row r="324" spans="1:26" ht="18" x14ac:dyDescent="0.25">
      <c r="B324" s="71"/>
      <c r="C324" s="71"/>
      <c r="D324" s="72"/>
      <c r="F324" s="48"/>
      <c r="H324" s="54"/>
      <c r="J324" s="74"/>
      <c r="L324" s="74"/>
      <c r="N324" s="74"/>
      <c r="P324" s="74"/>
      <c r="R324" s="74"/>
      <c r="T324" s="74"/>
      <c r="V324" s="74"/>
      <c r="X324" s="74"/>
      <c r="Y324" s="71"/>
      <c r="Z324" s="71"/>
    </row>
    <row r="325" spans="1:26" ht="18" x14ac:dyDescent="0.25">
      <c r="B325" s="71"/>
      <c r="C325" s="71"/>
      <c r="D325" s="72"/>
      <c r="F325" s="48"/>
      <c r="H325" s="54"/>
      <c r="J325" s="74"/>
      <c r="L325" s="74"/>
      <c r="N325" s="74"/>
      <c r="P325" s="74"/>
      <c r="R325" s="74"/>
      <c r="T325" s="74"/>
      <c r="V325" s="74"/>
      <c r="X325" s="74"/>
      <c r="Y325" s="71"/>
      <c r="Z325" s="71"/>
    </row>
    <row r="326" spans="1:26" ht="18" x14ac:dyDescent="0.25">
      <c r="B326" s="71"/>
      <c r="C326" s="71"/>
      <c r="D326" s="72"/>
      <c r="F326" s="48"/>
      <c r="H326" s="54"/>
      <c r="J326" s="74"/>
      <c r="L326" s="74"/>
      <c r="N326" s="74"/>
      <c r="P326" s="74"/>
      <c r="R326" s="74"/>
      <c r="T326" s="74"/>
      <c r="V326" s="74"/>
      <c r="X326" s="74"/>
      <c r="Y326" s="71"/>
      <c r="Z326" s="71"/>
    </row>
    <row r="327" spans="1:26" ht="18" x14ac:dyDescent="0.25">
      <c r="B327" s="71"/>
      <c r="C327" s="71"/>
      <c r="D327" s="72"/>
      <c r="F327" s="48"/>
      <c r="H327" s="54"/>
      <c r="J327" s="74"/>
      <c r="L327" s="74"/>
      <c r="N327" s="74"/>
      <c r="P327" s="74"/>
      <c r="R327" s="74"/>
      <c r="T327" s="74"/>
      <c r="V327" s="74"/>
      <c r="X327" s="74"/>
      <c r="Y327" s="71"/>
      <c r="Z327" s="71"/>
    </row>
    <row r="328" spans="1:26" ht="18" x14ac:dyDescent="0.25">
      <c r="B328" s="71"/>
      <c r="C328" s="71"/>
      <c r="D328" s="72"/>
      <c r="F328" s="48"/>
      <c r="H328" s="54"/>
      <c r="J328" s="74"/>
      <c r="L328" s="74"/>
      <c r="N328" s="74"/>
      <c r="P328" s="74"/>
      <c r="R328" s="74"/>
      <c r="T328" s="74"/>
      <c r="V328" s="74"/>
      <c r="X328" s="74"/>
      <c r="Y328" s="71"/>
      <c r="Z328" s="71"/>
    </row>
    <row r="329" spans="1:26" ht="18" x14ac:dyDescent="0.25">
      <c r="B329" s="71"/>
      <c r="C329" s="71"/>
      <c r="D329" s="72"/>
      <c r="F329" s="48"/>
      <c r="H329" s="54"/>
      <c r="J329" s="74"/>
      <c r="L329" s="74"/>
      <c r="N329" s="74"/>
      <c r="P329" s="74"/>
      <c r="R329" s="74"/>
      <c r="T329" s="74"/>
      <c r="V329" s="74"/>
      <c r="X329" s="74"/>
      <c r="Y329" s="71"/>
      <c r="Z329" s="71"/>
    </row>
    <row r="330" spans="1:26" ht="18" x14ac:dyDescent="0.25">
      <c r="B330" s="71"/>
      <c r="C330" s="71"/>
      <c r="D330" s="72"/>
      <c r="F330" s="48"/>
      <c r="J330" s="74"/>
      <c r="L330" s="74"/>
      <c r="N330" s="74"/>
      <c r="P330" s="74"/>
      <c r="R330" s="74"/>
      <c r="T330" s="74"/>
      <c r="V330" s="74"/>
      <c r="X330" s="74"/>
      <c r="Y330" s="71"/>
      <c r="Z330" s="71"/>
    </row>
    <row r="331" spans="1:26" ht="18" x14ac:dyDescent="0.25">
      <c r="B331" s="71"/>
      <c r="C331" s="71"/>
      <c r="D331" s="72"/>
      <c r="F331" s="48"/>
      <c r="J331" s="74"/>
      <c r="L331" s="74"/>
      <c r="N331" s="74"/>
      <c r="P331" s="74"/>
      <c r="R331" s="74"/>
      <c r="T331" s="74"/>
      <c r="V331" s="74"/>
      <c r="X331" s="74"/>
      <c r="Y331" s="71"/>
      <c r="Z331" s="71"/>
    </row>
    <row r="332" spans="1:26" ht="18" x14ac:dyDescent="0.25">
      <c r="B332" s="71"/>
      <c r="C332" s="71"/>
      <c r="D332" s="72"/>
      <c r="F332" s="48"/>
      <c r="J332" s="74"/>
      <c r="L332" s="74"/>
      <c r="N332" s="74"/>
      <c r="P332" s="74"/>
      <c r="R332" s="74"/>
      <c r="T332" s="74"/>
      <c r="V332" s="74"/>
      <c r="X332" s="74"/>
      <c r="Y332" s="71"/>
      <c r="Z332" s="71"/>
    </row>
    <row r="333" spans="1:26" x14ac:dyDescent="0.2">
      <c r="B333" s="48"/>
      <c r="C333" s="48"/>
      <c r="D333" s="45"/>
      <c r="F333" s="48"/>
      <c r="Y333" s="47"/>
      <c r="Z333" s="48"/>
    </row>
    <row r="334" spans="1:26" x14ac:dyDescent="0.2">
      <c r="B334" s="48"/>
      <c r="C334" s="48"/>
      <c r="D334" s="45"/>
      <c r="F334" s="48"/>
      <c r="Y334" s="47"/>
      <c r="Z334" s="48"/>
    </row>
    <row r="335" spans="1:26" x14ac:dyDescent="0.2">
      <c r="B335" s="48"/>
      <c r="C335" s="48"/>
      <c r="D335" s="45"/>
      <c r="F335" s="48"/>
      <c r="Y335" s="47"/>
      <c r="Z335" s="48"/>
    </row>
    <row r="336" spans="1:26" x14ac:dyDescent="0.2">
      <c r="F336" s="48"/>
    </row>
    <row r="337" spans="6:6" x14ac:dyDescent="0.2">
      <c r="F337" s="48"/>
    </row>
    <row r="338" spans="6:6" x14ac:dyDescent="0.2">
      <c r="F338" s="48"/>
    </row>
    <row r="339" spans="6:6" x14ac:dyDescent="0.2">
      <c r="F339" s="48"/>
    </row>
    <row r="340" spans="6:6" x14ac:dyDescent="0.2">
      <c r="F340" s="48"/>
    </row>
    <row r="341" spans="6:6" x14ac:dyDescent="0.2">
      <c r="F341" s="48"/>
    </row>
    <row r="342" spans="6:6" x14ac:dyDescent="0.2">
      <c r="F342" s="48"/>
    </row>
    <row r="343" spans="6:6" x14ac:dyDescent="0.2">
      <c r="F343" s="48"/>
    </row>
    <row r="344" spans="6:6" x14ac:dyDescent="0.2">
      <c r="F344" s="48"/>
    </row>
    <row r="345" spans="6:6" x14ac:dyDescent="0.2">
      <c r="F345" s="48"/>
    </row>
    <row r="346" spans="6:6" x14ac:dyDescent="0.2">
      <c r="F346" s="48"/>
    </row>
    <row r="347" spans="6:6" x14ac:dyDescent="0.2">
      <c r="F347" s="48"/>
    </row>
    <row r="348" spans="6:6" x14ac:dyDescent="0.2">
      <c r="F348" s="48"/>
    </row>
    <row r="349" spans="6:6" x14ac:dyDescent="0.2">
      <c r="F349" s="48"/>
    </row>
    <row r="350" spans="6:6" x14ac:dyDescent="0.2">
      <c r="F350" s="48"/>
    </row>
    <row r="351" spans="6:6" x14ac:dyDescent="0.2">
      <c r="F351" s="48"/>
    </row>
    <row r="352" spans="6:6" x14ac:dyDescent="0.2">
      <c r="F352" s="48"/>
    </row>
    <row r="353" spans="6:6" x14ac:dyDescent="0.2">
      <c r="F353" s="48"/>
    </row>
    <row r="354" spans="6:6" x14ac:dyDescent="0.2">
      <c r="F354" s="48"/>
    </row>
    <row r="355" spans="6:6" x14ac:dyDescent="0.2">
      <c r="F355" s="48"/>
    </row>
    <row r="356" spans="6:6" x14ac:dyDescent="0.2">
      <c r="F356" s="48"/>
    </row>
    <row r="357" spans="6:6" x14ac:dyDescent="0.2">
      <c r="F357" s="48"/>
    </row>
    <row r="358" spans="6:6" x14ac:dyDescent="0.2">
      <c r="F358" s="48"/>
    </row>
    <row r="359" spans="6:6" x14ac:dyDescent="0.2">
      <c r="F359" s="48"/>
    </row>
    <row r="360" spans="6:6" x14ac:dyDescent="0.2">
      <c r="F360" s="48"/>
    </row>
    <row r="361" spans="6:6" x14ac:dyDescent="0.2">
      <c r="F361" s="48"/>
    </row>
    <row r="362" spans="6:6" x14ac:dyDescent="0.2">
      <c r="F362" s="48"/>
    </row>
    <row r="363" spans="6:6" x14ac:dyDescent="0.2">
      <c r="F363" s="48"/>
    </row>
    <row r="364" spans="6:6" x14ac:dyDescent="0.2">
      <c r="F364" s="48"/>
    </row>
    <row r="365" spans="6:6" x14ac:dyDescent="0.2">
      <c r="F365" s="48"/>
    </row>
    <row r="366" spans="6:6" x14ac:dyDescent="0.2">
      <c r="F366" s="48"/>
    </row>
    <row r="367" spans="6:6" x14ac:dyDescent="0.2">
      <c r="F367" s="48"/>
    </row>
    <row r="368" spans="6:6" x14ac:dyDescent="0.2">
      <c r="F368" s="48"/>
    </row>
    <row r="369" spans="6:6" x14ac:dyDescent="0.2">
      <c r="F369" s="48"/>
    </row>
    <row r="370" spans="6:6" x14ac:dyDescent="0.2">
      <c r="F370" s="48"/>
    </row>
    <row r="371" spans="6:6" x14ac:dyDescent="0.2">
      <c r="F371" s="48"/>
    </row>
    <row r="372" spans="6:6" x14ac:dyDescent="0.2">
      <c r="F372" s="48"/>
    </row>
    <row r="373" spans="6:6" x14ac:dyDescent="0.2">
      <c r="F373" s="48"/>
    </row>
    <row r="374" spans="6:6" x14ac:dyDescent="0.2">
      <c r="F374" s="48"/>
    </row>
    <row r="375" spans="6:6" x14ac:dyDescent="0.2">
      <c r="F375" s="48"/>
    </row>
    <row r="376" spans="6:6" x14ac:dyDescent="0.2">
      <c r="F376" s="48"/>
    </row>
    <row r="377" spans="6:6" x14ac:dyDescent="0.2">
      <c r="F377" s="48"/>
    </row>
    <row r="378" spans="6:6" x14ac:dyDescent="0.2">
      <c r="F378" s="48"/>
    </row>
    <row r="379" spans="6:6" x14ac:dyDescent="0.2">
      <c r="F379" s="48"/>
    </row>
    <row r="380" spans="6:6" x14ac:dyDescent="0.2">
      <c r="F380" s="48"/>
    </row>
    <row r="381" spans="6:6" x14ac:dyDescent="0.2">
      <c r="F381" s="48"/>
    </row>
    <row r="382" spans="6:6" x14ac:dyDescent="0.2">
      <c r="F382" s="48"/>
    </row>
    <row r="383" spans="6:6" x14ac:dyDescent="0.2">
      <c r="F383" s="48"/>
    </row>
    <row r="384" spans="6:6" x14ac:dyDescent="0.2">
      <c r="F384" s="48"/>
    </row>
    <row r="385" spans="6:6" x14ac:dyDescent="0.2">
      <c r="F385" s="48"/>
    </row>
    <row r="386" spans="6:6" x14ac:dyDescent="0.2">
      <c r="F386" s="48"/>
    </row>
    <row r="387" spans="6:6" x14ac:dyDescent="0.2">
      <c r="F387" s="48"/>
    </row>
    <row r="388" spans="6:6" x14ac:dyDescent="0.2">
      <c r="F388" s="48"/>
    </row>
    <row r="389" spans="6:6" x14ac:dyDescent="0.2">
      <c r="F389" s="48"/>
    </row>
    <row r="390" spans="6:6" x14ac:dyDescent="0.2">
      <c r="F390" s="48"/>
    </row>
    <row r="391" spans="6:6" x14ac:dyDescent="0.2">
      <c r="F391" s="48"/>
    </row>
    <row r="392" spans="6:6" x14ac:dyDescent="0.2">
      <c r="F392" s="48"/>
    </row>
    <row r="393" spans="6:6" x14ac:dyDescent="0.2">
      <c r="F393" s="48"/>
    </row>
    <row r="394" spans="6:6" x14ac:dyDescent="0.2">
      <c r="F394" s="48"/>
    </row>
    <row r="395" spans="6:6" x14ac:dyDescent="0.2">
      <c r="F395" s="48"/>
    </row>
    <row r="396" spans="6:6" x14ac:dyDescent="0.2">
      <c r="F396" s="48"/>
    </row>
    <row r="397" spans="6:6" x14ac:dyDescent="0.2">
      <c r="F397" s="48"/>
    </row>
    <row r="398" spans="6:6" x14ac:dyDescent="0.2">
      <c r="F398" s="48"/>
    </row>
    <row r="399" spans="6:6" x14ac:dyDescent="0.2">
      <c r="F399" s="48"/>
    </row>
    <row r="400" spans="6:6" x14ac:dyDescent="0.2">
      <c r="F400" s="48"/>
    </row>
    <row r="401" spans="6:6" x14ac:dyDescent="0.2">
      <c r="F401" s="48"/>
    </row>
    <row r="402" spans="6:6" x14ac:dyDescent="0.2">
      <c r="F402" s="48"/>
    </row>
    <row r="403" spans="6:6" x14ac:dyDescent="0.2">
      <c r="F403" s="48"/>
    </row>
    <row r="404" spans="6:6" x14ac:dyDescent="0.2">
      <c r="F404" s="48"/>
    </row>
    <row r="405" spans="6:6" x14ac:dyDescent="0.2">
      <c r="F405" s="48"/>
    </row>
    <row r="406" spans="6:6" x14ac:dyDescent="0.2">
      <c r="F406" s="48"/>
    </row>
    <row r="407" spans="6:6" x14ac:dyDescent="0.2">
      <c r="F407" s="48"/>
    </row>
    <row r="408" spans="6:6" x14ac:dyDescent="0.2">
      <c r="F408" s="48"/>
    </row>
    <row r="409" spans="6:6" x14ac:dyDescent="0.2">
      <c r="F409" s="48"/>
    </row>
    <row r="410" spans="6:6" x14ac:dyDescent="0.2">
      <c r="F410" s="48"/>
    </row>
    <row r="411" spans="6:6" x14ac:dyDescent="0.2">
      <c r="F411" s="48"/>
    </row>
    <row r="412" spans="6:6" x14ac:dyDescent="0.2">
      <c r="F412" s="48"/>
    </row>
    <row r="413" spans="6:6" x14ac:dyDescent="0.2">
      <c r="F413" s="48"/>
    </row>
    <row r="414" spans="6:6" x14ac:dyDescent="0.2">
      <c r="F414" s="48"/>
    </row>
    <row r="415" spans="6:6" x14ac:dyDescent="0.2">
      <c r="F415" s="48"/>
    </row>
    <row r="416" spans="6:6" x14ac:dyDescent="0.2">
      <c r="F416" s="48"/>
    </row>
    <row r="417" spans="6:6" x14ac:dyDescent="0.2">
      <c r="F417" s="48"/>
    </row>
    <row r="418" spans="6:6" x14ac:dyDescent="0.2">
      <c r="F418" s="48"/>
    </row>
    <row r="419" spans="6:6" x14ac:dyDescent="0.2">
      <c r="F419" s="48"/>
    </row>
    <row r="420" spans="6:6" x14ac:dyDescent="0.2">
      <c r="F420" s="48"/>
    </row>
    <row r="421" spans="6:6" x14ac:dyDescent="0.2">
      <c r="F421" s="48"/>
    </row>
    <row r="422" spans="6:6" x14ac:dyDescent="0.2">
      <c r="F422" s="48"/>
    </row>
    <row r="423" spans="6:6" x14ac:dyDescent="0.2">
      <c r="F423" s="48"/>
    </row>
    <row r="424" spans="6:6" x14ac:dyDescent="0.2">
      <c r="F424" s="48"/>
    </row>
    <row r="425" spans="6:6" x14ac:dyDescent="0.2">
      <c r="F425" s="48"/>
    </row>
    <row r="426" spans="6:6" x14ac:dyDescent="0.2">
      <c r="F426" s="48"/>
    </row>
    <row r="427" spans="6:6" x14ac:dyDescent="0.2">
      <c r="F427" s="48"/>
    </row>
    <row r="428" spans="6:6" x14ac:dyDescent="0.2">
      <c r="F428" s="48"/>
    </row>
    <row r="429" spans="6:6" x14ac:dyDescent="0.2">
      <c r="F429" s="48"/>
    </row>
    <row r="430" spans="6:6" x14ac:dyDescent="0.2">
      <c r="F430" s="48"/>
    </row>
    <row r="431" spans="6:6" x14ac:dyDescent="0.2">
      <c r="F431" s="48"/>
    </row>
    <row r="432" spans="6:6" x14ac:dyDescent="0.2">
      <c r="F432" s="48"/>
    </row>
    <row r="433" spans="6:6" x14ac:dyDescent="0.2">
      <c r="F433" s="48"/>
    </row>
    <row r="434" spans="6:6" x14ac:dyDescent="0.2">
      <c r="F434" s="48"/>
    </row>
    <row r="435" spans="6:6" x14ac:dyDescent="0.2">
      <c r="F435" s="48"/>
    </row>
    <row r="436" spans="6:6" x14ac:dyDescent="0.2">
      <c r="F436" s="48"/>
    </row>
    <row r="437" spans="6:6" x14ac:dyDescent="0.2">
      <c r="F437" s="48"/>
    </row>
    <row r="438" spans="6:6" x14ac:dyDescent="0.2">
      <c r="F438" s="48"/>
    </row>
    <row r="439" spans="6:6" x14ac:dyDescent="0.2">
      <c r="F439" s="48"/>
    </row>
    <row r="440" spans="6:6" x14ac:dyDescent="0.2">
      <c r="F440" s="48"/>
    </row>
    <row r="441" spans="6:6" x14ac:dyDescent="0.2">
      <c r="F441" s="48"/>
    </row>
    <row r="442" spans="6:6" x14ac:dyDescent="0.2">
      <c r="F442" s="48"/>
    </row>
    <row r="443" spans="6:6" x14ac:dyDescent="0.2">
      <c r="F443" s="48"/>
    </row>
    <row r="444" spans="6:6" x14ac:dyDescent="0.2">
      <c r="F444" s="48"/>
    </row>
    <row r="445" spans="6:6" x14ac:dyDescent="0.2">
      <c r="F445" s="48"/>
    </row>
    <row r="446" spans="6:6" x14ac:dyDescent="0.2">
      <c r="F446" s="48"/>
    </row>
    <row r="447" spans="6:6" x14ac:dyDescent="0.2">
      <c r="F447" s="48"/>
    </row>
    <row r="448" spans="6:6" x14ac:dyDescent="0.2">
      <c r="F448" s="48"/>
    </row>
    <row r="449" spans="6:6" x14ac:dyDescent="0.2">
      <c r="F449" s="48"/>
    </row>
    <row r="450" spans="6:6" x14ac:dyDescent="0.2">
      <c r="F450" s="48"/>
    </row>
    <row r="451" spans="6:6" x14ac:dyDescent="0.2">
      <c r="F451" s="48"/>
    </row>
    <row r="452" spans="6:6" x14ac:dyDescent="0.2">
      <c r="F452" s="48"/>
    </row>
    <row r="453" spans="6:6" x14ac:dyDescent="0.2">
      <c r="F453" s="48"/>
    </row>
    <row r="454" spans="6:6" x14ac:dyDescent="0.2">
      <c r="F454" s="48"/>
    </row>
    <row r="455" spans="6:6" x14ac:dyDescent="0.2">
      <c r="F455" s="48"/>
    </row>
    <row r="456" spans="6:6" x14ac:dyDescent="0.2">
      <c r="F456" s="48"/>
    </row>
    <row r="457" spans="6:6" x14ac:dyDescent="0.2">
      <c r="F457" s="48"/>
    </row>
    <row r="458" spans="6:6" x14ac:dyDescent="0.2">
      <c r="F458" s="48"/>
    </row>
    <row r="459" spans="6:6" x14ac:dyDescent="0.2">
      <c r="F459" s="48"/>
    </row>
    <row r="460" spans="6:6" x14ac:dyDescent="0.2">
      <c r="F460" s="48"/>
    </row>
    <row r="461" spans="6:6" x14ac:dyDescent="0.2">
      <c r="F461" s="48"/>
    </row>
    <row r="462" spans="6:6" x14ac:dyDescent="0.2">
      <c r="F462" s="48"/>
    </row>
    <row r="463" spans="6:6" x14ac:dyDescent="0.2">
      <c r="F463" s="48"/>
    </row>
    <row r="464" spans="6:6" x14ac:dyDescent="0.2">
      <c r="F464" s="48"/>
    </row>
    <row r="465" spans="6:6" x14ac:dyDescent="0.2">
      <c r="F465" s="48"/>
    </row>
    <row r="466" spans="6:6" x14ac:dyDescent="0.2">
      <c r="F466" s="48"/>
    </row>
    <row r="467" spans="6:6" x14ac:dyDescent="0.2">
      <c r="F467" s="48"/>
    </row>
    <row r="468" spans="6:6" x14ac:dyDescent="0.2">
      <c r="F468" s="48"/>
    </row>
    <row r="469" spans="6:6" x14ac:dyDescent="0.2">
      <c r="F469" s="48"/>
    </row>
    <row r="470" spans="6:6" x14ac:dyDescent="0.2">
      <c r="F470" s="48"/>
    </row>
    <row r="471" spans="6:6" x14ac:dyDescent="0.2">
      <c r="F471" s="48"/>
    </row>
    <row r="472" spans="6:6" x14ac:dyDescent="0.2">
      <c r="F472" s="48"/>
    </row>
    <row r="473" spans="6:6" x14ac:dyDescent="0.2">
      <c r="F473" s="48"/>
    </row>
    <row r="474" spans="6:6" x14ac:dyDescent="0.2">
      <c r="F474" s="48"/>
    </row>
    <row r="475" spans="6:6" x14ac:dyDescent="0.2">
      <c r="F475" s="48"/>
    </row>
    <row r="476" spans="6:6" x14ac:dyDescent="0.2">
      <c r="F476" s="48"/>
    </row>
    <row r="477" spans="6:6" x14ac:dyDescent="0.2">
      <c r="F477" s="48"/>
    </row>
    <row r="478" spans="6:6" x14ac:dyDescent="0.2">
      <c r="F478" s="48"/>
    </row>
    <row r="479" spans="6:6" x14ac:dyDescent="0.2">
      <c r="F479" s="48"/>
    </row>
    <row r="480" spans="6:6" x14ac:dyDescent="0.2">
      <c r="F480" s="48"/>
    </row>
    <row r="481" spans="6:6" x14ac:dyDescent="0.2">
      <c r="F481" s="48"/>
    </row>
    <row r="482" spans="6:6" x14ac:dyDescent="0.2">
      <c r="F482" s="48"/>
    </row>
    <row r="483" spans="6:6" x14ac:dyDescent="0.2">
      <c r="F483" s="48"/>
    </row>
    <row r="484" spans="6:6" x14ac:dyDescent="0.2">
      <c r="F484" s="48"/>
    </row>
    <row r="485" spans="6:6" x14ac:dyDescent="0.2">
      <c r="F485" s="48"/>
    </row>
    <row r="486" spans="6:6" x14ac:dyDescent="0.2">
      <c r="F486" s="48"/>
    </row>
    <row r="487" spans="6:6" x14ac:dyDescent="0.2">
      <c r="F487" s="48"/>
    </row>
    <row r="488" spans="6:6" x14ac:dyDescent="0.2">
      <c r="F488" s="48"/>
    </row>
    <row r="489" spans="6:6" x14ac:dyDescent="0.2">
      <c r="F489" s="48"/>
    </row>
    <row r="490" spans="6:6" x14ac:dyDescent="0.2">
      <c r="F490" s="48"/>
    </row>
    <row r="491" spans="6:6" x14ac:dyDescent="0.2">
      <c r="F491" s="48"/>
    </row>
    <row r="492" spans="6:6" x14ac:dyDescent="0.2">
      <c r="F492" s="48"/>
    </row>
    <row r="493" spans="6:6" x14ac:dyDescent="0.2">
      <c r="F493" s="48"/>
    </row>
    <row r="494" spans="6:6" x14ac:dyDescent="0.2">
      <c r="F494" s="48"/>
    </row>
    <row r="495" spans="6:6" x14ac:dyDescent="0.2">
      <c r="F495" s="48"/>
    </row>
    <row r="496" spans="6:6" x14ac:dyDescent="0.2">
      <c r="F496" s="48"/>
    </row>
    <row r="497" spans="6:6" x14ac:dyDescent="0.2">
      <c r="F497" s="48"/>
    </row>
    <row r="498" spans="6:6" x14ac:dyDescent="0.2">
      <c r="F498" s="48"/>
    </row>
    <row r="499" spans="6:6" x14ac:dyDescent="0.2">
      <c r="F499" s="48"/>
    </row>
    <row r="500" spans="6:6" x14ac:dyDescent="0.2">
      <c r="F500" s="48"/>
    </row>
    <row r="501" spans="6:6" x14ac:dyDescent="0.2">
      <c r="F501" s="48"/>
    </row>
    <row r="502" spans="6:6" x14ac:dyDescent="0.2">
      <c r="F502" s="48"/>
    </row>
    <row r="503" spans="6:6" x14ac:dyDescent="0.2">
      <c r="F503" s="48"/>
    </row>
    <row r="504" spans="6:6" x14ac:dyDescent="0.2">
      <c r="F504" s="48"/>
    </row>
    <row r="505" spans="6:6" x14ac:dyDescent="0.2">
      <c r="F505" s="48"/>
    </row>
    <row r="506" spans="6:6" x14ac:dyDescent="0.2">
      <c r="F506" s="48"/>
    </row>
    <row r="507" spans="6:6" x14ac:dyDescent="0.2">
      <c r="F507" s="48"/>
    </row>
    <row r="508" spans="6:6" x14ac:dyDescent="0.2">
      <c r="F508" s="48"/>
    </row>
    <row r="509" spans="6:6" x14ac:dyDescent="0.2">
      <c r="F509" s="48"/>
    </row>
    <row r="510" spans="6:6" x14ac:dyDescent="0.2">
      <c r="F510" s="48"/>
    </row>
    <row r="511" spans="6:6" x14ac:dyDescent="0.2">
      <c r="F511" s="48"/>
    </row>
    <row r="512" spans="6:6" x14ac:dyDescent="0.2">
      <c r="F512" s="48"/>
    </row>
    <row r="513" spans="6:6" x14ac:dyDescent="0.2">
      <c r="F513" s="48"/>
    </row>
    <row r="514" spans="6:6" x14ac:dyDescent="0.2">
      <c r="F514" s="48"/>
    </row>
    <row r="515" spans="6:6" x14ac:dyDescent="0.2">
      <c r="F515" s="48"/>
    </row>
    <row r="516" spans="6:6" x14ac:dyDescent="0.2">
      <c r="F516" s="48"/>
    </row>
    <row r="517" spans="6:6" x14ac:dyDescent="0.2">
      <c r="F517" s="48"/>
    </row>
    <row r="518" spans="6:6" x14ac:dyDescent="0.2">
      <c r="F518" s="48"/>
    </row>
    <row r="519" spans="6:6" x14ac:dyDescent="0.2">
      <c r="F519" s="48"/>
    </row>
    <row r="520" spans="6:6" x14ac:dyDescent="0.2">
      <c r="F520" s="48"/>
    </row>
    <row r="521" spans="6:6" x14ac:dyDescent="0.2">
      <c r="F521" s="48"/>
    </row>
    <row r="522" spans="6:6" x14ac:dyDescent="0.2">
      <c r="F522" s="48"/>
    </row>
    <row r="523" spans="6:6" x14ac:dyDescent="0.2">
      <c r="F523" s="48"/>
    </row>
    <row r="524" spans="6:6" x14ac:dyDescent="0.2">
      <c r="F524" s="48"/>
    </row>
    <row r="525" spans="6:6" x14ac:dyDescent="0.2">
      <c r="F525" s="48"/>
    </row>
    <row r="526" spans="6:6" x14ac:dyDescent="0.2">
      <c r="F526" s="48"/>
    </row>
    <row r="527" spans="6:6" x14ac:dyDescent="0.2">
      <c r="F527" s="48"/>
    </row>
    <row r="528" spans="6:6" x14ac:dyDescent="0.2">
      <c r="F528" s="48"/>
    </row>
    <row r="529" spans="6:6" x14ac:dyDescent="0.2">
      <c r="F529" s="48"/>
    </row>
    <row r="530" spans="6:6" x14ac:dyDescent="0.2">
      <c r="F530" s="48"/>
    </row>
    <row r="531" spans="6:6" x14ac:dyDescent="0.2">
      <c r="F531" s="48"/>
    </row>
    <row r="532" spans="6:6" x14ac:dyDescent="0.2">
      <c r="F532" s="48"/>
    </row>
    <row r="533" spans="6:6" x14ac:dyDescent="0.2">
      <c r="F533" s="48"/>
    </row>
    <row r="534" spans="6:6" x14ac:dyDescent="0.2">
      <c r="F534" s="48"/>
    </row>
    <row r="535" spans="6:6" x14ac:dyDescent="0.2">
      <c r="F535" s="48"/>
    </row>
    <row r="536" spans="6:6" x14ac:dyDescent="0.2">
      <c r="F536" s="48"/>
    </row>
    <row r="537" spans="6:6" x14ac:dyDescent="0.2">
      <c r="F537" s="48"/>
    </row>
    <row r="538" spans="6:6" x14ac:dyDescent="0.2">
      <c r="F538" s="48"/>
    </row>
    <row r="539" spans="6:6" x14ac:dyDescent="0.2">
      <c r="F539" s="48"/>
    </row>
    <row r="540" spans="6:6" x14ac:dyDescent="0.2">
      <c r="F540" s="48"/>
    </row>
    <row r="541" spans="6:6" x14ac:dyDescent="0.2">
      <c r="F541" s="48"/>
    </row>
    <row r="542" spans="6:6" x14ac:dyDescent="0.2">
      <c r="F542" s="48"/>
    </row>
    <row r="543" spans="6:6" x14ac:dyDescent="0.2">
      <c r="F543" s="48"/>
    </row>
    <row r="544" spans="6:6" x14ac:dyDescent="0.2">
      <c r="F544" s="48"/>
    </row>
    <row r="545" spans="6:6" x14ac:dyDescent="0.2">
      <c r="F545" s="48"/>
    </row>
    <row r="546" spans="6:6" x14ac:dyDescent="0.2">
      <c r="F546" s="48"/>
    </row>
    <row r="547" spans="6:6" x14ac:dyDescent="0.2">
      <c r="F547" s="48"/>
    </row>
    <row r="548" spans="6:6" x14ac:dyDescent="0.2">
      <c r="F548" s="48"/>
    </row>
    <row r="549" spans="6:6" x14ac:dyDescent="0.2">
      <c r="F549" s="48"/>
    </row>
    <row r="550" spans="6:6" x14ac:dyDescent="0.2">
      <c r="F550" s="48"/>
    </row>
    <row r="551" spans="6:6" x14ac:dyDescent="0.2">
      <c r="F551" s="48"/>
    </row>
    <row r="552" spans="6:6" x14ac:dyDescent="0.2">
      <c r="F552" s="48"/>
    </row>
    <row r="553" spans="6:6" x14ac:dyDescent="0.2">
      <c r="F553" s="48"/>
    </row>
    <row r="554" spans="6:6" x14ac:dyDescent="0.2">
      <c r="F554" s="48"/>
    </row>
    <row r="555" spans="6:6" x14ac:dyDescent="0.2">
      <c r="F555" s="48"/>
    </row>
    <row r="556" spans="6:6" x14ac:dyDescent="0.2">
      <c r="F556" s="48"/>
    </row>
    <row r="557" spans="6:6" x14ac:dyDescent="0.2">
      <c r="F557" s="48"/>
    </row>
    <row r="558" spans="6:6" x14ac:dyDescent="0.2">
      <c r="F558" s="48"/>
    </row>
    <row r="559" spans="6:6" x14ac:dyDescent="0.2">
      <c r="F559" s="48"/>
    </row>
    <row r="560" spans="6:6" x14ac:dyDescent="0.2">
      <c r="F560" s="48"/>
    </row>
    <row r="561" spans="6:6" x14ac:dyDescent="0.2">
      <c r="F561" s="48"/>
    </row>
    <row r="562" spans="6:6" x14ac:dyDescent="0.2">
      <c r="F562" s="48"/>
    </row>
    <row r="563" spans="6:6" x14ac:dyDescent="0.2">
      <c r="F563" s="48"/>
    </row>
    <row r="564" spans="6:6" x14ac:dyDescent="0.2">
      <c r="F564" s="48"/>
    </row>
    <row r="565" spans="6:6" x14ac:dyDescent="0.2">
      <c r="F565" s="48"/>
    </row>
    <row r="566" spans="6:6" x14ac:dyDescent="0.2">
      <c r="F566" s="48"/>
    </row>
    <row r="567" spans="6:6" x14ac:dyDescent="0.2">
      <c r="F567" s="48"/>
    </row>
    <row r="568" spans="6:6" x14ac:dyDescent="0.2">
      <c r="F568" s="48"/>
    </row>
    <row r="569" spans="6:6" x14ac:dyDescent="0.2">
      <c r="F569" s="48"/>
    </row>
    <row r="570" spans="6:6" x14ac:dyDescent="0.2">
      <c r="F570" s="48"/>
    </row>
    <row r="571" spans="6:6" x14ac:dyDescent="0.2">
      <c r="F571" s="48"/>
    </row>
    <row r="572" spans="6:6" x14ac:dyDescent="0.2">
      <c r="F572" s="48"/>
    </row>
    <row r="573" spans="6:6" x14ac:dyDescent="0.2">
      <c r="F573" s="48"/>
    </row>
    <row r="574" spans="6:6" x14ac:dyDescent="0.2">
      <c r="F574" s="48"/>
    </row>
    <row r="575" spans="6:6" x14ac:dyDescent="0.2">
      <c r="F575" s="48"/>
    </row>
    <row r="576" spans="6:6" x14ac:dyDescent="0.2">
      <c r="F576" s="48"/>
    </row>
    <row r="577" spans="6:6" x14ac:dyDescent="0.2">
      <c r="F577" s="48"/>
    </row>
    <row r="578" spans="6:6" x14ac:dyDescent="0.2">
      <c r="F578" s="48"/>
    </row>
    <row r="579" spans="6:6" x14ac:dyDescent="0.2">
      <c r="F579" s="48"/>
    </row>
    <row r="580" spans="6:6" x14ac:dyDescent="0.2">
      <c r="F580" s="48"/>
    </row>
    <row r="581" spans="6:6" x14ac:dyDescent="0.2">
      <c r="F581" s="48"/>
    </row>
    <row r="582" spans="6:6" x14ac:dyDescent="0.2">
      <c r="F582" s="48"/>
    </row>
    <row r="583" spans="6:6" x14ac:dyDescent="0.2">
      <c r="F583" s="48"/>
    </row>
    <row r="584" spans="6:6" x14ac:dyDescent="0.2">
      <c r="F584" s="48"/>
    </row>
    <row r="585" spans="6:6" x14ac:dyDescent="0.2">
      <c r="F585" s="48"/>
    </row>
    <row r="586" spans="6:6" x14ac:dyDescent="0.2">
      <c r="F586" s="48"/>
    </row>
    <row r="587" spans="6:6" x14ac:dyDescent="0.2">
      <c r="F587" s="48"/>
    </row>
    <row r="588" spans="6:6" x14ac:dyDescent="0.2">
      <c r="F588" s="48"/>
    </row>
    <row r="589" spans="6:6" x14ac:dyDescent="0.2">
      <c r="F589" s="48"/>
    </row>
    <row r="590" spans="6:6" x14ac:dyDescent="0.2">
      <c r="F590" s="48"/>
    </row>
    <row r="591" spans="6:6" x14ac:dyDescent="0.2">
      <c r="F591" s="48"/>
    </row>
    <row r="592" spans="6:6" x14ac:dyDescent="0.2">
      <c r="F592" s="48"/>
    </row>
    <row r="593" spans="6:6" x14ac:dyDescent="0.2">
      <c r="F593" s="48"/>
    </row>
    <row r="594" spans="6:6" x14ac:dyDescent="0.2">
      <c r="F594" s="48"/>
    </row>
    <row r="595" spans="6:6" x14ac:dyDescent="0.2">
      <c r="F595" s="48"/>
    </row>
    <row r="596" spans="6:6" x14ac:dyDescent="0.2">
      <c r="F596" s="48"/>
    </row>
    <row r="597" spans="6:6" x14ac:dyDescent="0.2">
      <c r="F597" s="48"/>
    </row>
    <row r="598" spans="6:6" x14ac:dyDescent="0.2">
      <c r="F598" s="48"/>
    </row>
    <row r="599" spans="6:6" x14ac:dyDescent="0.2">
      <c r="F599" s="48"/>
    </row>
    <row r="600" spans="6:6" x14ac:dyDescent="0.2">
      <c r="F600" s="48"/>
    </row>
    <row r="601" spans="6:6" x14ac:dyDescent="0.2">
      <c r="F601" s="48"/>
    </row>
    <row r="602" spans="6:6" x14ac:dyDescent="0.2">
      <c r="F602" s="48"/>
    </row>
    <row r="603" spans="6:6" x14ac:dyDescent="0.2">
      <c r="F603" s="48"/>
    </row>
    <row r="604" spans="6:6" x14ac:dyDescent="0.2">
      <c r="F604" s="48"/>
    </row>
    <row r="605" spans="6:6" x14ac:dyDescent="0.2">
      <c r="F605" s="48"/>
    </row>
    <row r="606" spans="6:6" x14ac:dyDescent="0.2">
      <c r="F606" s="48"/>
    </row>
    <row r="607" spans="6:6" x14ac:dyDescent="0.2">
      <c r="F607" s="48"/>
    </row>
    <row r="608" spans="6:6" x14ac:dyDescent="0.2">
      <c r="F608" s="48"/>
    </row>
    <row r="609" spans="6:6" x14ac:dyDescent="0.2">
      <c r="F609" s="48"/>
    </row>
    <row r="610" spans="6:6" x14ac:dyDescent="0.2">
      <c r="F610" s="48"/>
    </row>
    <row r="611" spans="6:6" x14ac:dyDescent="0.2">
      <c r="F611" s="48"/>
    </row>
    <row r="612" spans="6:6" x14ac:dyDescent="0.2">
      <c r="F612" s="48"/>
    </row>
    <row r="613" spans="6:6" x14ac:dyDescent="0.2">
      <c r="F613" s="48"/>
    </row>
    <row r="614" spans="6:6" x14ac:dyDescent="0.2">
      <c r="F614" s="48"/>
    </row>
    <row r="615" spans="6:6" x14ac:dyDescent="0.2">
      <c r="F615" s="48"/>
    </row>
    <row r="616" spans="6:6" x14ac:dyDescent="0.2">
      <c r="F616" s="48"/>
    </row>
    <row r="617" spans="6:6" x14ac:dyDescent="0.2">
      <c r="F617" s="48"/>
    </row>
    <row r="618" spans="6:6" x14ac:dyDescent="0.2">
      <c r="F618" s="48"/>
    </row>
    <row r="619" spans="6:6" x14ac:dyDescent="0.2">
      <c r="F619" s="48"/>
    </row>
    <row r="620" spans="6:6" x14ac:dyDescent="0.2">
      <c r="F620" s="48"/>
    </row>
    <row r="621" spans="6:6" x14ac:dyDescent="0.2">
      <c r="F621" s="48"/>
    </row>
    <row r="622" spans="6:6" x14ac:dyDescent="0.2">
      <c r="F622" s="48"/>
    </row>
    <row r="623" spans="6:6" x14ac:dyDescent="0.2">
      <c r="F623" s="48"/>
    </row>
    <row r="624" spans="6:6" x14ac:dyDescent="0.2">
      <c r="F624" s="48"/>
    </row>
    <row r="625" spans="6:6" x14ac:dyDescent="0.2">
      <c r="F625" s="48"/>
    </row>
    <row r="626" spans="6:6" x14ac:dyDescent="0.2">
      <c r="F626" s="48"/>
    </row>
    <row r="627" spans="6:6" x14ac:dyDescent="0.2">
      <c r="F627" s="48"/>
    </row>
    <row r="628" spans="6:6" x14ac:dyDescent="0.2">
      <c r="F628" s="48"/>
    </row>
    <row r="629" spans="6:6" x14ac:dyDescent="0.2">
      <c r="F629" s="48"/>
    </row>
    <row r="630" spans="6:6" x14ac:dyDescent="0.2">
      <c r="F630" s="48"/>
    </row>
    <row r="631" spans="6:6" x14ac:dyDescent="0.2">
      <c r="F631" s="48"/>
    </row>
    <row r="632" spans="6:6" x14ac:dyDescent="0.2">
      <c r="F632" s="48"/>
    </row>
    <row r="633" spans="6:6" x14ac:dyDescent="0.2">
      <c r="F633" s="48"/>
    </row>
    <row r="634" spans="6:6" x14ac:dyDescent="0.2">
      <c r="F634" s="48"/>
    </row>
    <row r="635" spans="6:6" x14ac:dyDescent="0.2">
      <c r="F635" s="48"/>
    </row>
    <row r="636" spans="6:6" x14ac:dyDescent="0.2">
      <c r="F636" s="48"/>
    </row>
    <row r="637" spans="6:6" x14ac:dyDescent="0.2">
      <c r="F637" s="48"/>
    </row>
    <row r="638" spans="6:6" x14ac:dyDescent="0.2">
      <c r="F638" s="48"/>
    </row>
    <row r="639" spans="6:6" x14ac:dyDescent="0.2">
      <c r="F639" s="48"/>
    </row>
    <row r="640" spans="6:6" x14ac:dyDescent="0.2">
      <c r="F640" s="48"/>
    </row>
    <row r="641" spans="6:6" x14ac:dyDescent="0.2">
      <c r="F641" s="48"/>
    </row>
    <row r="642" spans="6:6" x14ac:dyDescent="0.2">
      <c r="F642" s="48"/>
    </row>
    <row r="643" spans="6:6" x14ac:dyDescent="0.2">
      <c r="F643" s="48"/>
    </row>
    <row r="644" spans="6:6" x14ac:dyDescent="0.2">
      <c r="F644" s="48"/>
    </row>
    <row r="645" spans="6:6" x14ac:dyDescent="0.2">
      <c r="F645" s="48"/>
    </row>
    <row r="646" spans="6:6" x14ac:dyDescent="0.2">
      <c r="F646" s="48"/>
    </row>
    <row r="647" spans="6:6" x14ac:dyDescent="0.2">
      <c r="F647" s="48"/>
    </row>
    <row r="648" spans="6:6" x14ac:dyDescent="0.2">
      <c r="F648" s="48"/>
    </row>
    <row r="649" spans="6:6" x14ac:dyDescent="0.2">
      <c r="F649" s="48"/>
    </row>
    <row r="650" spans="6:6" x14ac:dyDescent="0.2">
      <c r="F650" s="48"/>
    </row>
    <row r="651" spans="6:6" x14ac:dyDescent="0.2">
      <c r="F651" s="48"/>
    </row>
    <row r="652" spans="6:6" x14ac:dyDescent="0.2">
      <c r="F652" s="48"/>
    </row>
    <row r="653" spans="6:6" x14ac:dyDescent="0.2">
      <c r="F653" s="48"/>
    </row>
    <row r="654" spans="6:6" x14ac:dyDescent="0.2">
      <c r="F654" s="48"/>
    </row>
    <row r="655" spans="6:6" x14ac:dyDescent="0.2">
      <c r="F655" s="48"/>
    </row>
    <row r="656" spans="6:6" x14ac:dyDescent="0.2">
      <c r="F656" s="48"/>
    </row>
    <row r="657" spans="6:6" x14ac:dyDescent="0.2">
      <c r="F657" s="48"/>
    </row>
    <row r="658" spans="6:6" x14ac:dyDescent="0.2">
      <c r="F658" s="48"/>
    </row>
    <row r="659" spans="6:6" x14ac:dyDescent="0.2">
      <c r="F659" s="48"/>
    </row>
    <row r="660" spans="6:6" x14ac:dyDescent="0.2">
      <c r="F660" s="48"/>
    </row>
    <row r="661" spans="6:6" x14ac:dyDescent="0.2">
      <c r="F661" s="48"/>
    </row>
    <row r="662" spans="6:6" x14ac:dyDescent="0.2">
      <c r="F662" s="48"/>
    </row>
    <row r="663" spans="6:6" x14ac:dyDescent="0.2">
      <c r="F663" s="48"/>
    </row>
    <row r="664" spans="6:6" x14ac:dyDescent="0.2">
      <c r="F664" s="48"/>
    </row>
    <row r="665" spans="6:6" x14ac:dyDescent="0.2">
      <c r="F665" s="48"/>
    </row>
    <row r="666" spans="6:6" x14ac:dyDescent="0.2">
      <c r="F666" s="48"/>
    </row>
    <row r="667" spans="6:6" x14ac:dyDescent="0.2">
      <c r="F667" s="48"/>
    </row>
    <row r="668" spans="6:6" x14ac:dyDescent="0.2">
      <c r="F668" s="48"/>
    </row>
    <row r="669" spans="6:6" x14ac:dyDescent="0.2">
      <c r="F669" s="48"/>
    </row>
    <row r="670" spans="6:6" x14ac:dyDescent="0.2">
      <c r="F670" s="48"/>
    </row>
    <row r="671" spans="6:6" x14ac:dyDescent="0.2">
      <c r="F671" s="48"/>
    </row>
    <row r="672" spans="6:6" x14ac:dyDescent="0.2">
      <c r="F672" s="48"/>
    </row>
    <row r="673" spans="6:6" x14ac:dyDescent="0.2">
      <c r="F673" s="48"/>
    </row>
    <row r="674" spans="6:6" x14ac:dyDescent="0.2">
      <c r="F674" s="48"/>
    </row>
    <row r="675" spans="6:6" x14ac:dyDescent="0.2">
      <c r="F675" s="48"/>
    </row>
    <row r="676" spans="6:6" x14ac:dyDescent="0.2">
      <c r="F676" s="48"/>
    </row>
    <row r="677" spans="6:6" x14ac:dyDescent="0.2">
      <c r="F677" s="48"/>
    </row>
    <row r="678" spans="6:6" x14ac:dyDescent="0.2">
      <c r="F678" s="48"/>
    </row>
    <row r="679" spans="6:6" x14ac:dyDescent="0.2">
      <c r="F679" s="48"/>
    </row>
    <row r="680" spans="6:6" x14ac:dyDescent="0.2">
      <c r="F680" s="48"/>
    </row>
    <row r="681" spans="6:6" x14ac:dyDescent="0.2">
      <c r="F681" s="48"/>
    </row>
    <row r="682" spans="6:6" x14ac:dyDescent="0.2">
      <c r="F682" s="48"/>
    </row>
    <row r="683" spans="6:6" x14ac:dyDescent="0.2">
      <c r="F683" s="48"/>
    </row>
    <row r="684" spans="6:6" x14ac:dyDescent="0.2">
      <c r="F684" s="48"/>
    </row>
    <row r="685" spans="6:6" x14ac:dyDescent="0.2">
      <c r="F685" s="48"/>
    </row>
    <row r="686" spans="6:6" x14ac:dyDescent="0.2">
      <c r="F686" s="48"/>
    </row>
    <row r="687" spans="6:6" x14ac:dyDescent="0.2">
      <c r="F687" s="48"/>
    </row>
    <row r="688" spans="6:6" x14ac:dyDescent="0.2">
      <c r="F688" s="48"/>
    </row>
    <row r="689" spans="6:6" x14ac:dyDescent="0.2">
      <c r="F689" s="48"/>
    </row>
    <row r="690" spans="6:6" x14ac:dyDescent="0.2">
      <c r="F690" s="48"/>
    </row>
    <row r="691" spans="6:6" x14ac:dyDescent="0.2">
      <c r="F691" s="48"/>
    </row>
    <row r="692" spans="6:6" x14ac:dyDescent="0.2">
      <c r="F692" s="48"/>
    </row>
    <row r="693" spans="6:6" x14ac:dyDescent="0.2">
      <c r="F693" s="48"/>
    </row>
    <row r="694" spans="6:6" x14ac:dyDescent="0.2">
      <c r="F694" s="48"/>
    </row>
    <row r="695" spans="6:6" x14ac:dyDescent="0.2">
      <c r="F695" s="48"/>
    </row>
    <row r="696" spans="6:6" x14ac:dyDescent="0.2">
      <c r="F696" s="48"/>
    </row>
    <row r="697" spans="6:6" x14ac:dyDescent="0.2">
      <c r="F697" s="48"/>
    </row>
    <row r="698" spans="6:6" x14ac:dyDescent="0.2">
      <c r="F698" s="48"/>
    </row>
    <row r="699" spans="6:6" x14ac:dyDescent="0.2">
      <c r="F699" s="48"/>
    </row>
    <row r="700" spans="6:6" x14ac:dyDescent="0.2">
      <c r="F700" s="48"/>
    </row>
    <row r="701" spans="6:6" x14ac:dyDescent="0.2">
      <c r="F701" s="48"/>
    </row>
    <row r="702" spans="6:6" x14ac:dyDescent="0.2">
      <c r="F702" s="48"/>
    </row>
    <row r="703" spans="6:6" x14ac:dyDescent="0.2">
      <c r="F703" s="48"/>
    </row>
    <row r="704" spans="6:6" x14ac:dyDescent="0.2">
      <c r="F704" s="48"/>
    </row>
    <row r="705" spans="6:6" x14ac:dyDescent="0.2">
      <c r="F705" s="48"/>
    </row>
    <row r="706" spans="6:6" x14ac:dyDescent="0.2">
      <c r="F706" s="48"/>
    </row>
    <row r="707" spans="6:6" x14ac:dyDescent="0.2">
      <c r="F707" s="48"/>
    </row>
    <row r="708" spans="6:6" x14ac:dyDescent="0.2">
      <c r="F708" s="48"/>
    </row>
    <row r="709" spans="6:6" x14ac:dyDescent="0.2">
      <c r="F709" s="48"/>
    </row>
    <row r="710" spans="6:6" x14ac:dyDescent="0.2">
      <c r="F710" s="48"/>
    </row>
    <row r="711" spans="6:6" x14ac:dyDescent="0.2">
      <c r="F711" s="48"/>
    </row>
    <row r="712" spans="6:6" x14ac:dyDescent="0.2">
      <c r="F712" s="48"/>
    </row>
    <row r="713" spans="6:6" x14ac:dyDescent="0.2">
      <c r="F713" s="48"/>
    </row>
    <row r="714" spans="6:6" x14ac:dyDescent="0.2">
      <c r="F714" s="48"/>
    </row>
    <row r="715" spans="6:6" x14ac:dyDescent="0.2">
      <c r="F715" s="48"/>
    </row>
    <row r="716" spans="6:6" x14ac:dyDescent="0.2">
      <c r="F716" s="48"/>
    </row>
    <row r="717" spans="6:6" x14ac:dyDescent="0.2">
      <c r="F717" s="48"/>
    </row>
    <row r="718" spans="6:6" x14ac:dyDescent="0.2">
      <c r="F718" s="48"/>
    </row>
    <row r="719" spans="6:6" x14ac:dyDescent="0.2">
      <c r="F719" s="48"/>
    </row>
    <row r="720" spans="6:6" x14ac:dyDescent="0.2">
      <c r="F720" s="48"/>
    </row>
    <row r="721" spans="6:6" x14ac:dyDescent="0.2">
      <c r="F721" s="48"/>
    </row>
    <row r="722" spans="6:6" x14ac:dyDescent="0.2">
      <c r="F722" s="48"/>
    </row>
    <row r="723" spans="6:6" x14ac:dyDescent="0.2">
      <c r="F723" s="48"/>
    </row>
    <row r="724" spans="6:6" x14ac:dyDescent="0.2">
      <c r="F724" s="48"/>
    </row>
    <row r="725" spans="6:6" x14ac:dyDescent="0.2">
      <c r="F725" s="48"/>
    </row>
    <row r="726" spans="6:6" x14ac:dyDescent="0.2">
      <c r="F726" s="48"/>
    </row>
    <row r="727" spans="6:6" x14ac:dyDescent="0.2">
      <c r="F727" s="48"/>
    </row>
    <row r="728" spans="6:6" x14ac:dyDescent="0.2">
      <c r="F728" s="48"/>
    </row>
    <row r="729" spans="6:6" x14ac:dyDescent="0.2">
      <c r="F729" s="48"/>
    </row>
    <row r="730" spans="6:6" x14ac:dyDescent="0.2">
      <c r="F730" s="48"/>
    </row>
    <row r="731" spans="6:6" x14ac:dyDescent="0.2">
      <c r="F731" s="48"/>
    </row>
    <row r="732" spans="6:6" x14ac:dyDescent="0.2">
      <c r="F732" s="48"/>
    </row>
    <row r="733" spans="6:6" x14ac:dyDescent="0.2">
      <c r="F733" s="48"/>
    </row>
    <row r="734" spans="6:6" x14ac:dyDescent="0.2">
      <c r="F734" s="48"/>
    </row>
    <row r="735" spans="6:6" x14ac:dyDescent="0.2">
      <c r="F735" s="48"/>
    </row>
    <row r="736" spans="6:6" x14ac:dyDescent="0.2">
      <c r="F736" s="48"/>
    </row>
    <row r="737" spans="6:6" x14ac:dyDescent="0.2">
      <c r="F737" s="48"/>
    </row>
    <row r="738" spans="6:6" x14ac:dyDescent="0.2">
      <c r="F738" s="48"/>
    </row>
    <row r="739" spans="6:6" x14ac:dyDescent="0.2">
      <c r="F739" s="48"/>
    </row>
    <row r="740" spans="6:6" x14ac:dyDescent="0.2">
      <c r="F740" s="48"/>
    </row>
    <row r="741" spans="6:6" x14ac:dyDescent="0.2">
      <c r="F741" s="48"/>
    </row>
    <row r="742" spans="6:6" x14ac:dyDescent="0.2">
      <c r="F742" s="48"/>
    </row>
    <row r="743" spans="6:6" x14ac:dyDescent="0.2">
      <c r="F743" s="48"/>
    </row>
    <row r="744" spans="6:6" x14ac:dyDescent="0.2">
      <c r="F744" s="48"/>
    </row>
    <row r="745" spans="6:6" x14ac:dyDescent="0.2">
      <c r="F745" s="48"/>
    </row>
    <row r="746" spans="6:6" x14ac:dyDescent="0.2">
      <c r="F746" s="48"/>
    </row>
    <row r="747" spans="6:6" x14ac:dyDescent="0.2">
      <c r="F747" s="48"/>
    </row>
    <row r="748" spans="6:6" x14ac:dyDescent="0.2">
      <c r="F748" s="48"/>
    </row>
    <row r="749" spans="6:6" x14ac:dyDescent="0.2">
      <c r="F749" s="48"/>
    </row>
    <row r="750" spans="6:6" x14ac:dyDescent="0.2">
      <c r="F750" s="48"/>
    </row>
    <row r="751" spans="6:6" x14ac:dyDescent="0.2">
      <c r="F751" s="48"/>
    </row>
    <row r="752" spans="6:6" x14ac:dyDescent="0.2">
      <c r="F752" s="48"/>
    </row>
    <row r="753" spans="6:6" x14ac:dyDescent="0.2">
      <c r="F753" s="48"/>
    </row>
    <row r="754" spans="6:6" x14ac:dyDescent="0.2">
      <c r="F754" s="48"/>
    </row>
    <row r="755" spans="6:6" x14ac:dyDescent="0.2">
      <c r="F755" s="48"/>
    </row>
    <row r="756" spans="6:6" x14ac:dyDescent="0.2">
      <c r="F756" s="48"/>
    </row>
    <row r="757" spans="6:6" x14ac:dyDescent="0.2">
      <c r="F757" s="48"/>
    </row>
    <row r="758" spans="6:6" x14ac:dyDescent="0.2">
      <c r="F758" s="48"/>
    </row>
    <row r="759" spans="6:6" x14ac:dyDescent="0.2">
      <c r="F759" s="48"/>
    </row>
    <row r="760" spans="6:6" x14ac:dyDescent="0.2">
      <c r="F760" s="48"/>
    </row>
    <row r="761" spans="6:6" x14ac:dyDescent="0.2">
      <c r="F761" s="48"/>
    </row>
    <row r="762" spans="6:6" x14ac:dyDescent="0.2">
      <c r="F762" s="48"/>
    </row>
    <row r="763" spans="6:6" x14ac:dyDescent="0.2">
      <c r="F763" s="48"/>
    </row>
    <row r="764" spans="6:6" x14ac:dyDescent="0.2">
      <c r="F764" s="48"/>
    </row>
    <row r="765" spans="6:6" x14ac:dyDescent="0.2">
      <c r="F765" s="48"/>
    </row>
    <row r="766" spans="6:6" x14ac:dyDescent="0.2">
      <c r="F766" s="48"/>
    </row>
    <row r="767" spans="6:6" x14ac:dyDescent="0.2">
      <c r="F767" s="48"/>
    </row>
    <row r="768" spans="6:6" x14ac:dyDescent="0.2">
      <c r="F768" s="48"/>
    </row>
    <row r="769" spans="6:6" x14ac:dyDescent="0.2">
      <c r="F769" s="48"/>
    </row>
    <row r="770" spans="6:6" x14ac:dyDescent="0.2">
      <c r="F770" s="48"/>
    </row>
    <row r="771" spans="6:6" x14ac:dyDescent="0.2">
      <c r="F771" s="48"/>
    </row>
    <row r="772" spans="6:6" x14ac:dyDescent="0.2">
      <c r="F772" s="48"/>
    </row>
    <row r="773" spans="6:6" x14ac:dyDescent="0.2">
      <c r="F773" s="48"/>
    </row>
    <row r="774" spans="6:6" x14ac:dyDescent="0.2">
      <c r="F774" s="48"/>
    </row>
    <row r="775" spans="6:6" x14ac:dyDescent="0.2">
      <c r="F775" s="48"/>
    </row>
    <row r="776" spans="6:6" x14ac:dyDescent="0.2">
      <c r="F776" s="48"/>
    </row>
    <row r="777" spans="6:6" x14ac:dyDescent="0.2">
      <c r="F777" s="48"/>
    </row>
    <row r="778" spans="6:6" x14ac:dyDescent="0.2">
      <c r="F778" s="48"/>
    </row>
    <row r="779" spans="6:6" x14ac:dyDescent="0.2">
      <c r="F779" s="48"/>
    </row>
    <row r="780" spans="6:6" x14ac:dyDescent="0.2">
      <c r="F780" s="48"/>
    </row>
    <row r="781" spans="6:6" x14ac:dyDescent="0.2">
      <c r="F781" s="48"/>
    </row>
    <row r="782" spans="6:6" x14ac:dyDescent="0.2">
      <c r="F782" s="48"/>
    </row>
    <row r="783" spans="6:6" x14ac:dyDescent="0.2">
      <c r="F783" s="48"/>
    </row>
    <row r="784" spans="6:6" x14ac:dyDescent="0.2">
      <c r="F784" s="48"/>
    </row>
    <row r="785" spans="6:6" x14ac:dyDescent="0.2">
      <c r="F785" s="48"/>
    </row>
    <row r="786" spans="6:6" x14ac:dyDescent="0.2">
      <c r="F786" s="48"/>
    </row>
    <row r="787" spans="6:6" x14ac:dyDescent="0.2">
      <c r="F787" s="48"/>
    </row>
    <row r="788" spans="6:6" x14ac:dyDescent="0.2">
      <c r="F788" s="48"/>
    </row>
    <row r="789" spans="6:6" x14ac:dyDescent="0.2">
      <c r="F789" s="48"/>
    </row>
    <row r="790" spans="6:6" x14ac:dyDescent="0.2">
      <c r="F790" s="48"/>
    </row>
    <row r="791" spans="6:6" x14ac:dyDescent="0.2">
      <c r="F791" s="48"/>
    </row>
    <row r="792" spans="6:6" x14ac:dyDescent="0.2">
      <c r="F792" s="48"/>
    </row>
    <row r="793" spans="6:6" x14ac:dyDescent="0.2">
      <c r="F793" s="48"/>
    </row>
    <row r="794" spans="6:6" x14ac:dyDescent="0.2">
      <c r="F794" s="48"/>
    </row>
    <row r="795" spans="6:6" x14ac:dyDescent="0.2">
      <c r="F795" s="48"/>
    </row>
    <row r="796" spans="6:6" x14ac:dyDescent="0.2">
      <c r="F796" s="48"/>
    </row>
    <row r="797" spans="6:6" x14ac:dyDescent="0.2">
      <c r="F797" s="48"/>
    </row>
    <row r="798" spans="6:6" x14ac:dyDescent="0.2">
      <c r="F798" s="48"/>
    </row>
    <row r="799" spans="6:6" x14ac:dyDescent="0.2">
      <c r="F799" s="48"/>
    </row>
    <row r="800" spans="6:6" x14ac:dyDescent="0.2">
      <c r="F800" s="48"/>
    </row>
    <row r="801" spans="6:6" x14ac:dyDescent="0.2">
      <c r="F801" s="48"/>
    </row>
    <row r="802" spans="6:6" x14ac:dyDescent="0.2">
      <c r="F802" s="48"/>
    </row>
    <row r="803" spans="6:6" x14ac:dyDescent="0.2">
      <c r="F803" s="48"/>
    </row>
    <row r="804" spans="6:6" x14ac:dyDescent="0.2">
      <c r="F804" s="48"/>
    </row>
    <row r="805" spans="6:6" x14ac:dyDescent="0.2">
      <c r="F805" s="48"/>
    </row>
  </sheetData>
  <pageMargins left="0.70866141732283472" right="0.70866141732283472" top="0.78740157480314965" bottom="0.78740157480314965" header="0.31496062992125984" footer="0.31496062992125984"/>
  <pageSetup paperSize="9" scale="82" fitToHeight="20" orientation="landscape" r:id="rId1"/>
  <ignoredErrors>
    <ignoredError sqref="J39 J7 F46:J46 J65 F149:L149 F174:F175 L163 L200 L191 F262:J262 F278:J278 F80:F81 G89:L92 F89 F118:L120 F95:L96 G147:L147 F142:L143 F182:J184 F200:J200 F136:L136 F112:L112 F187:J188 G276:J276 F223:J224 F125:L125 F68 F191:J191 F241:J243 F211:J212 F160 P6 F259:J259 F64:F65 G47:J48 F70:F71 F92 G94:L94 F101:L101 G97:L100 G102:L104 G107:L108 G114:L117 G122:L122 F128:L129 G126:L127 F132:L132 G130:L131 G135:L135 G138:L139 G145:L145 F151:L152 G150:L150 G153:L153 F163 F165:F166 F168 F170 G185:J185 G190:J190 F194:J195 G192:J193 G196:J198 F202:J203 G201:J201 F209:J209 G204:J208 G216:J216 G213:J214 G218:J220 G225:J226 G229:J231 G238:J239 F247:J247 G244:J244 G248:J249 G251:J258 G261:J261 F265:J270 G263:J264 G279:J281 F140:L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workbookViewId="0">
      <selection activeCell="N14" sqref="N14"/>
    </sheetView>
  </sheetViews>
  <sheetFormatPr baseColWidth="10" defaultRowHeight="12.75" x14ac:dyDescent="0.2"/>
  <cols>
    <col min="1" max="1" width="10.7109375" customWidth="1"/>
    <col min="2" max="2" width="20.5703125" customWidth="1"/>
    <col min="3" max="3" width="7" customWidth="1"/>
    <col min="4" max="4" width="5.85546875" customWidth="1"/>
    <col min="5" max="5" width="6.85546875" customWidth="1"/>
    <col min="6" max="6" width="9.5703125" customWidth="1"/>
    <col min="7" max="7" width="7.85546875" customWidth="1"/>
    <col min="8" max="8" width="9.7109375" customWidth="1"/>
    <col min="9" max="9" width="6.5703125" customWidth="1"/>
    <col min="10" max="10" width="8.85546875" customWidth="1"/>
    <col min="11" max="11" width="2.42578125" customWidth="1"/>
  </cols>
  <sheetData>
    <row r="1" spans="1:20" ht="45.75" customHeight="1" x14ac:dyDescent="0.2"/>
    <row r="2" spans="1:20" ht="18" x14ac:dyDescent="0.25">
      <c r="A2" s="150" t="s">
        <v>440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20" ht="18" x14ac:dyDescent="0.25">
      <c r="A3" s="150" t="s">
        <v>441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5" spans="1:20" x14ac:dyDescent="0.2">
      <c r="A5" s="11"/>
      <c r="B5" s="11"/>
      <c r="C5" s="11"/>
      <c r="D5" s="11"/>
      <c r="E5" s="11"/>
      <c r="F5" s="11"/>
      <c r="G5" s="23"/>
      <c r="H5" s="23"/>
      <c r="I5" s="4"/>
      <c r="J5" s="23"/>
      <c r="K5" s="23"/>
    </row>
    <row r="6" spans="1:20" ht="18" x14ac:dyDescent="0.25">
      <c r="A6" s="150" t="s">
        <v>66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</row>
    <row r="7" spans="1:20" ht="15" x14ac:dyDescent="0.2">
      <c r="A7" s="3"/>
      <c r="B7" s="3"/>
    </row>
    <row r="8" spans="1:20" s="123" customFormat="1" ht="15" x14ac:dyDescent="0.25">
      <c r="A8" s="122" t="s">
        <v>210</v>
      </c>
      <c r="C8" s="126" t="s">
        <v>389</v>
      </c>
      <c r="D8" s="126"/>
      <c r="E8" s="126"/>
      <c r="F8" s="123">
        <v>92</v>
      </c>
      <c r="G8" s="125" t="s">
        <v>406</v>
      </c>
      <c r="H8" s="105" t="s">
        <v>362</v>
      </c>
      <c r="J8" s="122">
        <v>449.6</v>
      </c>
    </row>
    <row r="9" spans="1:20" s="115" customFormat="1" ht="14.25" x14ac:dyDescent="0.2">
      <c r="D9" s="118"/>
      <c r="E9" s="118"/>
      <c r="G9" s="116"/>
      <c r="H9" s="117"/>
    </row>
    <row r="10" spans="1:20" s="123" customFormat="1" ht="15" x14ac:dyDescent="0.25">
      <c r="A10" s="122" t="s">
        <v>207</v>
      </c>
      <c r="C10" s="122" t="s">
        <v>367</v>
      </c>
      <c r="D10" s="124"/>
      <c r="E10" s="124"/>
      <c r="F10" s="123">
        <v>93</v>
      </c>
      <c r="G10" s="125" t="s">
        <v>405</v>
      </c>
      <c r="H10" s="105" t="s">
        <v>366</v>
      </c>
      <c r="J10" s="122">
        <v>198</v>
      </c>
      <c r="K10" s="125"/>
    </row>
    <row r="11" spans="1:20" s="115" customFormat="1" ht="14.25" x14ac:dyDescent="0.2">
      <c r="G11" s="116"/>
      <c r="H11" s="117"/>
    </row>
    <row r="12" spans="1:20" s="123" customFormat="1" ht="15" x14ac:dyDescent="0.25">
      <c r="A12" s="122" t="s">
        <v>208</v>
      </c>
      <c r="C12" s="122" t="s">
        <v>389</v>
      </c>
      <c r="D12" s="124"/>
      <c r="E12" s="124"/>
      <c r="F12" s="123">
        <v>92</v>
      </c>
      <c r="G12" s="125" t="s">
        <v>406</v>
      </c>
      <c r="H12" s="105" t="s">
        <v>362</v>
      </c>
      <c r="J12" s="122">
        <v>191</v>
      </c>
      <c r="M12" s="11"/>
      <c r="N12" s="28"/>
      <c r="O12" s="28"/>
      <c r="P12" s="11"/>
      <c r="Q12" s="11"/>
    </row>
    <row r="13" spans="1:20" s="115" customFormat="1" ht="14.25" x14ac:dyDescent="0.2">
      <c r="G13" s="116"/>
      <c r="H13" s="117"/>
    </row>
    <row r="14" spans="1:20" s="123" customFormat="1" ht="15" x14ac:dyDescent="0.25">
      <c r="A14" s="122" t="s">
        <v>209</v>
      </c>
      <c r="C14" s="122" t="s">
        <v>16</v>
      </c>
      <c r="F14" s="123">
        <v>87</v>
      </c>
      <c r="G14" s="125" t="s">
        <v>406</v>
      </c>
      <c r="H14" s="105" t="s">
        <v>17</v>
      </c>
      <c r="J14" s="122">
        <v>195</v>
      </c>
    </row>
    <row r="15" spans="1:20" ht="15" x14ac:dyDescent="0.2">
      <c r="A15" s="3"/>
      <c r="B15" s="3"/>
      <c r="F15" s="3"/>
      <c r="G15" s="3"/>
      <c r="H15" s="3"/>
      <c r="I15" s="3"/>
      <c r="J15" s="3"/>
    </row>
    <row r="16" spans="1:20" ht="15" x14ac:dyDescent="0.2">
      <c r="A16" s="3"/>
      <c r="B16" s="3"/>
      <c r="P16" s="11"/>
      <c r="Q16" s="28"/>
      <c r="R16" s="28"/>
      <c r="S16" s="11"/>
      <c r="T16" s="11"/>
    </row>
    <row r="17" spans="1:11" ht="18" x14ac:dyDescent="0.25">
      <c r="A17" s="150" t="s">
        <v>67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0"/>
    </row>
    <row r="19" spans="1:11" x14ac:dyDescent="0.2">
      <c r="D19" s="8">
        <v>2012</v>
      </c>
      <c r="G19" s="8">
        <v>2013</v>
      </c>
    </row>
    <row r="20" spans="1:11" x14ac:dyDescent="0.2">
      <c r="D20" s="8"/>
      <c r="F20" s="8"/>
      <c r="G20" s="8"/>
    </row>
    <row r="21" spans="1:11" x14ac:dyDescent="0.2">
      <c r="A21" t="s">
        <v>68</v>
      </c>
      <c r="D21">
        <v>72</v>
      </c>
      <c r="G21">
        <v>70</v>
      </c>
    </row>
    <row r="25" spans="1:11" ht="18" x14ac:dyDescent="0.25">
      <c r="A25" s="150" t="s">
        <v>69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</row>
    <row r="27" spans="1:11" x14ac:dyDescent="0.2">
      <c r="D27" s="8">
        <v>2012</v>
      </c>
      <c r="E27" s="8"/>
      <c r="G27" s="8">
        <v>2013</v>
      </c>
    </row>
    <row r="29" spans="1:11" x14ac:dyDescent="0.2">
      <c r="A29" t="s">
        <v>70</v>
      </c>
      <c r="D29">
        <v>69</v>
      </c>
      <c r="G29">
        <v>65</v>
      </c>
    </row>
    <row r="31" spans="1:11" x14ac:dyDescent="0.2">
      <c r="A31" t="s">
        <v>71</v>
      </c>
      <c r="D31">
        <v>3</v>
      </c>
      <c r="G31">
        <v>5</v>
      </c>
    </row>
    <row r="34" spans="1:11" ht="18" x14ac:dyDescent="0.25">
      <c r="A34" s="150" t="s">
        <v>204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</row>
    <row r="36" spans="1:11" ht="25.5" x14ac:dyDescent="0.2">
      <c r="F36" s="26" t="s">
        <v>200</v>
      </c>
      <c r="G36" s="27"/>
      <c r="H36" s="26" t="s">
        <v>201</v>
      </c>
      <c r="I36" s="27"/>
      <c r="J36" s="26" t="s">
        <v>202</v>
      </c>
    </row>
    <row r="37" spans="1:11" x14ac:dyDescent="0.2">
      <c r="F37" t="s">
        <v>72</v>
      </c>
      <c r="H37" t="s">
        <v>73</v>
      </c>
      <c r="J37" t="s">
        <v>74</v>
      </c>
    </row>
    <row r="39" spans="1:11" s="105" customFormat="1" x14ac:dyDescent="0.2">
      <c r="A39" s="105" t="s">
        <v>468</v>
      </c>
      <c r="C39" s="63">
        <v>86</v>
      </c>
      <c r="D39" s="105" t="s">
        <v>406</v>
      </c>
      <c r="F39" s="63" t="s">
        <v>407</v>
      </c>
      <c r="G39" s="63"/>
      <c r="H39" s="63"/>
      <c r="I39" s="63"/>
      <c r="J39" s="63"/>
    </row>
    <row r="40" spans="1:11" s="105" customFormat="1" x14ac:dyDescent="0.2">
      <c r="A40" s="105" t="s">
        <v>471</v>
      </c>
      <c r="C40" s="63">
        <v>91</v>
      </c>
      <c r="D40" s="105" t="s">
        <v>472</v>
      </c>
      <c r="F40" s="63" t="s">
        <v>407</v>
      </c>
      <c r="G40" s="63"/>
      <c r="H40" s="63"/>
      <c r="I40" s="63"/>
      <c r="J40" s="63"/>
    </row>
    <row r="41" spans="1:11" s="105" customFormat="1" x14ac:dyDescent="0.2">
      <c r="A41" s="105" t="s">
        <v>474</v>
      </c>
      <c r="C41" s="63">
        <v>93</v>
      </c>
      <c r="D41" s="105" t="s">
        <v>405</v>
      </c>
      <c r="F41" s="63" t="s">
        <v>438</v>
      </c>
      <c r="G41" s="63"/>
      <c r="H41" s="63"/>
      <c r="I41" s="63"/>
      <c r="J41" s="63"/>
    </row>
    <row r="42" spans="1:11" s="117" customFormat="1" x14ac:dyDescent="0.2">
      <c r="C42" s="119"/>
      <c r="F42" s="119"/>
      <c r="G42" s="119"/>
      <c r="H42" s="119"/>
      <c r="I42" s="119"/>
      <c r="J42" s="119"/>
    </row>
    <row r="43" spans="1:11" s="105" customFormat="1" x14ac:dyDescent="0.2">
      <c r="A43" s="105" t="s">
        <v>470</v>
      </c>
      <c r="C43" s="63">
        <v>72</v>
      </c>
      <c r="D43" s="105" t="s">
        <v>405</v>
      </c>
      <c r="F43" s="63"/>
      <c r="G43" s="63"/>
      <c r="H43" s="63" t="s">
        <v>337</v>
      </c>
      <c r="I43" s="63"/>
      <c r="J43" s="63"/>
    </row>
    <row r="44" spans="1:11" s="105" customFormat="1" x14ac:dyDescent="0.2">
      <c r="A44" s="105" t="s">
        <v>469</v>
      </c>
      <c r="C44" s="63">
        <v>73</v>
      </c>
      <c r="D44" s="105" t="s">
        <v>405</v>
      </c>
      <c r="F44" s="63"/>
      <c r="G44" s="63"/>
      <c r="H44" s="63" t="s">
        <v>337</v>
      </c>
      <c r="I44" s="63"/>
      <c r="J44" s="63"/>
    </row>
    <row r="45" spans="1:11" s="117" customFormat="1" x14ac:dyDescent="0.2">
      <c r="C45" s="119"/>
      <c r="F45" s="119"/>
      <c r="G45" s="119"/>
      <c r="H45" s="119"/>
      <c r="I45" s="119"/>
      <c r="J45" s="119"/>
    </row>
    <row r="46" spans="1:11" s="105" customFormat="1" x14ac:dyDescent="0.2">
      <c r="A46" s="105" t="s">
        <v>473</v>
      </c>
      <c r="C46" s="63">
        <v>64</v>
      </c>
      <c r="D46" s="105" t="s">
        <v>405</v>
      </c>
      <c r="F46" s="63"/>
      <c r="G46" s="63"/>
      <c r="H46" s="63"/>
      <c r="I46" s="63"/>
      <c r="J46" s="63" t="s">
        <v>337</v>
      </c>
    </row>
    <row r="47" spans="1:11" s="117" customFormat="1" x14ac:dyDescent="0.2">
      <c r="C47" s="119"/>
      <c r="F47" s="121"/>
      <c r="G47" s="119"/>
      <c r="H47" s="121"/>
      <c r="I47" s="119"/>
      <c r="J47" s="119"/>
    </row>
    <row r="48" spans="1:11" s="105" customFormat="1" x14ac:dyDescent="0.2">
      <c r="C48" s="63"/>
      <c r="F48" s="12"/>
      <c r="G48" s="63"/>
      <c r="H48" s="12"/>
      <c r="I48" s="63"/>
      <c r="J48" s="12"/>
    </row>
    <row r="49" spans="3:10" s="105" customFormat="1" x14ac:dyDescent="0.2">
      <c r="C49" s="63"/>
      <c r="F49" s="63"/>
      <c r="G49" s="63"/>
      <c r="H49" s="12"/>
      <c r="I49" s="63"/>
      <c r="J49" s="12"/>
    </row>
    <row r="50" spans="3:10" s="105" customFormat="1" x14ac:dyDescent="0.2">
      <c r="C50" s="63"/>
      <c r="F50" s="63"/>
      <c r="G50" s="63"/>
      <c r="H50" s="63"/>
      <c r="I50" s="63"/>
      <c r="J50" s="63"/>
    </row>
    <row r="51" spans="3:10" s="105" customFormat="1" x14ac:dyDescent="0.2">
      <c r="C51" s="63"/>
      <c r="F51" s="63"/>
      <c r="G51" s="63"/>
      <c r="H51" s="63"/>
      <c r="I51" s="63"/>
      <c r="J51" s="63"/>
    </row>
    <row r="52" spans="3:10" x14ac:dyDescent="0.2">
      <c r="C52" s="10"/>
      <c r="F52" s="10"/>
      <c r="G52" s="10"/>
      <c r="H52" s="10"/>
      <c r="I52" s="10"/>
      <c r="J52" s="10"/>
    </row>
  </sheetData>
  <sortState ref="A40:Q43">
    <sortCondition ref="A40:A43"/>
  </sortState>
  <mergeCells count="6">
    <mergeCell ref="A34:K34"/>
    <mergeCell ref="A6:K6"/>
    <mergeCell ref="A2:K2"/>
    <mergeCell ref="A3:K3"/>
    <mergeCell ref="A17:K17"/>
    <mergeCell ref="A25:K25"/>
  </mergeCells>
  <phoneticPr fontId="0" type="noConversion"/>
  <pageMargins left="0.39370078740157483" right="7.874015748031496E-2" top="0.39370078740157483" bottom="0.25" header="0.51181102362204722" footer="0.36"/>
  <pageSetup paperSize="9" orientation="portrait" r:id="rId1"/>
  <headerFooter alignWithMargins="0">
    <oddFooter>&amp;L&amp;G&amp;C&amp;"Arial,Fett"&amp;12Hauptsponsoren&amp;R&amp;G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indexed="21"/>
  </sheetPr>
  <dimension ref="A2:P63"/>
  <sheetViews>
    <sheetView showGridLines="0" showZeros="0" workbookViewId="0">
      <selection activeCell="A5" sqref="A5"/>
    </sheetView>
  </sheetViews>
  <sheetFormatPr baseColWidth="10" defaultRowHeight="12.75" x14ac:dyDescent="0.2"/>
  <cols>
    <col min="1" max="1" width="4.85546875" customWidth="1"/>
    <col min="2" max="2" width="3.5703125" customWidth="1"/>
    <col min="3" max="3" width="18.140625" customWidth="1"/>
    <col min="4" max="4" width="13.85546875" customWidth="1"/>
    <col min="5" max="13" width="6.5703125" customWidth="1"/>
    <col min="14" max="14" width="7" customWidth="1"/>
    <col min="15" max="15" width="5.7109375" customWidth="1"/>
    <col min="16" max="16" width="6.5703125" customWidth="1"/>
    <col min="257" max="257" width="4.85546875" customWidth="1"/>
    <col min="258" max="258" width="3.5703125" customWidth="1"/>
    <col min="259" max="259" width="18.140625" customWidth="1"/>
    <col min="260" max="260" width="13.85546875" customWidth="1"/>
    <col min="261" max="269" width="6.5703125" customWidth="1"/>
    <col min="270" max="270" width="7" customWidth="1"/>
    <col min="271" max="271" width="5.7109375" customWidth="1"/>
    <col min="272" max="272" width="6.5703125" customWidth="1"/>
    <col min="513" max="513" width="4.85546875" customWidth="1"/>
    <col min="514" max="514" width="3.5703125" customWidth="1"/>
    <col min="515" max="515" width="18.140625" customWidth="1"/>
    <col min="516" max="516" width="13.85546875" customWidth="1"/>
    <col min="517" max="525" width="6.5703125" customWidth="1"/>
    <col min="526" max="526" width="7" customWidth="1"/>
    <col min="527" max="527" width="5.7109375" customWidth="1"/>
    <col min="528" max="528" width="6.5703125" customWidth="1"/>
    <col min="769" max="769" width="4.85546875" customWidth="1"/>
    <col min="770" max="770" width="3.5703125" customWidth="1"/>
    <col min="771" max="771" width="18.140625" customWidth="1"/>
    <col min="772" max="772" width="13.85546875" customWidth="1"/>
    <col min="773" max="781" width="6.5703125" customWidth="1"/>
    <col min="782" max="782" width="7" customWidth="1"/>
    <col min="783" max="783" width="5.7109375" customWidth="1"/>
    <col min="784" max="784" width="6.5703125" customWidth="1"/>
    <col min="1025" max="1025" width="4.85546875" customWidth="1"/>
    <col min="1026" max="1026" width="3.5703125" customWidth="1"/>
    <col min="1027" max="1027" width="18.140625" customWidth="1"/>
    <col min="1028" max="1028" width="13.85546875" customWidth="1"/>
    <col min="1029" max="1037" width="6.5703125" customWidth="1"/>
    <col min="1038" max="1038" width="7" customWidth="1"/>
    <col min="1039" max="1039" width="5.7109375" customWidth="1"/>
    <col min="1040" max="1040" width="6.5703125" customWidth="1"/>
    <col min="1281" max="1281" width="4.85546875" customWidth="1"/>
    <col min="1282" max="1282" width="3.5703125" customWidth="1"/>
    <col min="1283" max="1283" width="18.140625" customWidth="1"/>
    <col min="1284" max="1284" width="13.85546875" customWidth="1"/>
    <col min="1285" max="1293" width="6.5703125" customWidth="1"/>
    <col min="1294" max="1294" width="7" customWidth="1"/>
    <col min="1295" max="1295" width="5.7109375" customWidth="1"/>
    <col min="1296" max="1296" width="6.5703125" customWidth="1"/>
    <col min="1537" max="1537" width="4.85546875" customWidth="1"/>
    <col min="1538" max="1538" width="3.5703125" customWidth="1"/>
    <col min="1539" max="1539" width="18.140625" customWidth="1"/>
    <col min="1540" max="1540" width="13.85546875" customWidth="1"/>
    <col min="1541" max="1549" width="6.5703125" customWidth="1"/>
    <col min="1550" max="1550" width="7" customWidth="1"/>
    <col min="1551" max="1551" width="5.7109375" customWidth="1"/>
    <col min="1552" max="1552" width="6.5703125" customWidth="1"/>
    <col min="1793" max="1793" width="4.85546875" customWidth="1"/>
    <col min="1794" max="1794" width="3.5703125" customWidth="1"/>
    <col min="1795" max="1795" width="18.140625" customWidth="1"/>
    <col min="1796" max="1796" width="13.85546875" customWidth="1"/>
    <col min="1797" max="1805" width="6.5703125" customWidth="1"/>
    <col min="1806" max="1806" width="7" customWidth="1"/>
    <col min="1807" max="1807" width="5.7109375" customWidth="1"/>
    <col min="1808" max="1808" width="6.5703125" customWidth="1"/>
    <col min="2049" max="2049" width="4.85546875" customWidth="1"/>
    <col min="2050" max="2050" width="3.5703125" customWidth="1"/>
    <col min="2051" max="2051" width="18.140625" customWidth="1"/>
    <col min="2052" max="2052" width="13.85546875" customWidth="1"/>
    <col min="2053" max="2061" width="6.5703125" customWidth="1"/>
    <col min="2062" max="2062" width="7" customWidth="1"/>
    <col min="2063" max="2063" width="5.7109375" customWidth="1"/>
    <col min="2064" max="2064" width="6.5703125" customWidth="1"/>
    <col min="2305" max="2305" width="4.85546875" customWidth="1"/>
    <col min="2306" max="2306" width="3.5703125" customWidth="1"/>
    <col min="2307" max="2307" width="18.140625" customWidth="1"/>
    <col min="2308" max="2308" width="13.85546875" customWidth="1"/>
    <col min="2309" max="2317" width="6.5703125" customWidth="1"/>
    <col min="2318" max="2318" width="7" customWidth="1"/>
    <col min="2319" max="2319" width="5.7109375" customWidth="1"/>
    <col min="2320" max="2320" width="6.5703125" customWidth="1"/>
    <col min="2561" max="2561" width="4.85546875" customWidth="1"/>
    <col min="2562" max="2562" width="3.5703125" customWidth="1"/>
    <col min="2563" max="2563" width="18.140625" customWidth="1"/>
    <col min="2564" max="2564" width="13.85546875" customWidth="1"/>
    <col min="2565" max="2573" width="6.5703125" customWidth="1"/>
    <col min="2574" max="2574" width="7" customWidth="1"/>
    <col min="2575" max="2575" width="5.7109375" customWidth="1"/>
    <col min="2576" max="2576" width="6.5703125" customWidth="1"/>
    <col min="2817" max="2817" width="4.85546875" customWidth="1"/>
    <col min="2818" max="2818" width="3.5703125" customWidth="1"/>
    <col min="2819" max="2819" width="18.140625" customWidth="1"/>
    <col min="2820" max="2820" width="13.85546875" customWidth="1"/>
    <col min="2821" max="2829" width="6.5703125" customWidth="1"/>
    <col min="2830" max="2830" width="7" customWidth="1"/>
    <col min="2831" max="2831" width="5.7109375" customWidth="1"/>
    <col min="2832" max="2832" width="6.5703125" customWidth="1"/>
    <col min="3073" max="3073" width="4.85546875" customWidth="1"/>
    <col min="3074" max="3074" width="3.5703125" customWidth="1"/>
    <col min="3075" max="3075" width="18.140625" customWidth="1"/>
    <col min="3076" max="3076" width="13.85546875" customWidth="1"/>
    <col min="3077" max="3085" width="6.5703125" customWidth="1"/>
    <col min="3086" max="3086" width="7" customWidth="1"/>
    <col min="3087" max="3087" width="5.7109375" customWidth="1"/>
    <col min="3088" max="3088" width="6.5703125" customWidth="1"/>
    <col min="3329" max="3329" width="4.85546875" customWidth="1"/>
    <col min="3330" max="3330" width="3.5703125" customWidth="1"/>
    <col min="3331" max="3331" width="18.140625" customWidth="1"/>
    <col min="3332" max="3332" width="13.85546875" customWidth="1"/>
    <col min="3333" max="3341" width="6.5703125" customWidth="1"/>
    <col min="3342" max="3342" width="7" customWidth="1"/>
    <col min="3343" max="3343" width="5.7109375" customWidth="1"/>
    <col min="3344" max="3344" width="6.5703125" customWidth="1"/>
    <col min="3585" max="3585" width="4.85546875" customWidth="1"/>
    <col min="3586" max="3586" width="3.5703125" customWidth="1"/>
    <col min="3587" max="3587" width="18.140625" customWidth="1"/>
    <col min="3588" max="3588" width="13.85546875" customWidth="1"/>
    <col min="3589" max="3597" width="6.5703125" customWidth="1"/>
    <col min="3598" max="3598" width="7" customWidth="1"/>
    <col min="3599" max="3599" width="5.7109375" customWidth="1"/>
    <col min="3600" max="3600" width="6.5703125" customWidth="1"/>
    <col min="3841" max="3841" width="4.85546875" customWidth="1"/>
    <col min="3842" max="3842" width="3.5703125" customWidth="1"/>
    <col min="3843" max="3843" width="18.140625" customWidth="1"/>
    <col min="3844" max="3844" width="13.85546875" customWidth="1"/>
    <col min="3845" max="3853" width="6.5703125" customWidth="1"/>
    <col min="3854" max="3854" width="7" customWidth="1"/>
    <col min="3855" max="3855" width="5.7109375" customWidth="1"/>
    <col min="3856" max="3856" width="6.5703125" customWidth="1"/>
    <col min="4097" max="4097" width="4.85546875" customWidth="1"/>
    <col min="4098" max="4098" width="3.5703125" customWidth="1"/>
    <col min="4099" max="4099" width="18.140625" customWidth="1"/>
    <col min="4100" max="4100" width="13.85546875" customWidth="1"/>
    <col min="4101" max="4109" width="6.5703125" customWidth="1"/>
    <col min="4110" max="4110" width="7" customWidth="1"/>
    <col min="4111" max="4111" width="5.7109375" customWidth="1"/>
    <col min="4112" max="4112" width="6.5703125" customWidth="1"/>
    <col min="4353" max="4353" width="4.85546875" customWidth="1"/>
    <col min="4354" max="4354" width="3.5703125" customWidth="1"/>
    <col min="4355" max="4355" width="18.140625" customWidth="1"/>
    <col min="4356" max="4356" width="13.85546875" customWidth="1"/>
    <col min="4357" max="4365" width="6.5703125" customWidth="1"/>
    <col min="4366" max="4366" width="7" customWidth="1"/>
    <col min="4367" max="4367" width="5.7109375" customWidth="1"/>
    <col min="4368" max="4368" width="6.5703125" customWidth="1"/>
    <col min="4609" max="4609" width="4.85546875" customWidth="1"/>
    <col min="4610" max="4610" width="3.5703125" customWidth="1"/>
    <col min="4611" max="4611" width="18.140625" customWidth="1"/>
    <col min="4612" max="4612" width="13.85546875" customWidth="1"/>
    <col min="4613" max="4621" width="6.5703125" customWidth="1"/>
    <col min="4622" max="4622" width="7" customWidth="1"/>
    <col min="4623" max="4623" width="5.7109375" customWidth="1"/>
    <col min="4624" max="4624" width="6.5703125" customWidth="1"/>
    <col min="4865" max="4865" width="4.85546875" customWidth="1"/>
    <col min="4866" max="4866" width="3.5703125" customWidth="1"/>
    <col min="4867" max="4867" width="18.140625" customWidth="1"/>
    <col min="4868" max="4868" width="13.85546875" customWidth="1"/>
    <col min="4869" max="4877" width="6.5703125" customWidth="1"/>
    <col min="4878" max="4878" width="7" customWidth="1"/>
    <col min="4879" max="4879" width="5.7109375" customWidth="1"/>
    <col min="4880" max="4880" width="6.5703125" customWidth="1"/>
    <col min="5121" max="5121" width="4.85546875" customWidth="1"/>
    <col min="5122" max="5122" width="3.5703125" customWidth="1"/>
    <col min="5123" max="5123" width="18.140625" customWidth="1"/>
    <col min="5124" max="5124" width="13.85546875" customWidth="1"/>
    <col min="5125" max="5133" width="6.5703125" customWidth="1"/>
    <col min="5134" max="5134" width="7" customWidth="1"/>
    <col min="5135" max="5135" width="5.7109375" customWidth="1"/>
    <col min="5136" max="5136" width="6.5703125" customWidth="1"/>
    <col min="5377" max="5377" width="4.85546875" customWidth="1"/>
    <col min="5378" max="5378" width="3.5703125" customWidth="1"/>
    <col min="5379" max="5379" width="18.140625" customWidth="1"/>
    <col min="5380" max="5380" width="13.85546875" customWidth="1"/>
    <col min="5381" max="5389" width="6.5703125" customWidth="1"/>
    <col min="5390" max="5390" width="7" customWidth="1"/>
    <col min="5391" max="5391" width="5.7109375" customWidth="1"/>
    <col min="5392" max="5392" width="6.5703125" customWidth="1"/>
    <col min="5633" max="5633" width="4.85546875" customWidth="1"/>
    <col min="5634" max="5634" width="3.5703125" customWidth="1"/>
    <col min="5635" max="5635" width="18.140625" customWidth="1"/>
    <col min="5636" max="5636" width="13.85546875" customWidth="1"/>
    <col min="5637" max="5645" width="6.5703125" customWidth="1"/>
    <col min="5646" max="5646" width="7" customWidth="1"/>
    <col min="5647" max="5647" width="5.7109375" customWidth="1"/>
    <col min="5648" max="5648" width="6.5703125" customWidth="1"/>
    <col min="5889" max="5889" width="4.85546875" customWidth="1"/>
    <col min="5890" max="5890" width="3.5703125" customWidth="1"/>
    <col min="5891" max="5891" width="18.140625" customWidth="1"/>
    <col min="5892" max="5892" width="13.85546875" customWidth="1"/>
    <col min="5893" max="5901" width="6.5703125" customWidth="1"/>
    <col min="5902" max="5902" width="7" customWidth="1"/>
    <col min="5903" max="5903" width="5.7109375" customWidth="1"/>
    <col min="5904" max="5904" width="6.5703125" customWidth="1"/>
    <col min="6145" max="6145" width="4.85546875" customWidth="1"/>
    <col min="6146" max="6146" width="3.5703125" customWidth="1"/>
    <col min="6147" max="6147" width="18.140625" customWidth="1"/>
    <col min="6148" max="6148" width="13.85546875" customWidth="1"/>
    <col min="6149" max="6157" width="6.5703125" customWidth="1"/>
    <col min="6158" max="6158" width="7" customWidth="1"/>
    <col min="6159" max="6159" width="5.7109375" customWidth="1"/>
    <col min="6160" max="6160" width="6.5703125" customWidth="1"/>
    <col min="6401" max="6401" width="4.85546875" customWidth="1"/>
    <col min="6402" max="6402" width="3.5703125" customWidth="1"/>
    <col min="6403" max="6403" width="18.140625" customWidth="1"/>
    <col min="6404" max="6404" width="13.85546875" customWidth="1"/>
    <col min="6405" max="6413" width="6.5703125" customWidth="1"/>
    <col min="6414" max="6414" width="7" customWidth="1"/>
    <col min="6415" max="6415" width="5.7109375" customWidth="1"/>
    <col min="6416" max="6416" width="6.5703125" customWidth="1"/>
    <col min="6657" max="6657" width="4.85546875" customWidth="1"/>
    <col min="6658" max="6658" width="3.5703125" customWidth="1"/>
    <col min="6659" max="6659" width="18.140625" customWidth="1"/>
    <col min="6660" max="6660" width="13.85546875" customWidth="1"/>
    <col min="6661" max="6669" width="6.5703125" customWidth="1"/>
    <col min="6670" max="6670" width="7" customWidth="1"/>
    <col min="6671" max="6671" width="5.7109375" customWidth="1"/>
    <col min="6672" max="6672" width="6.5703125" customWidth="1"/>
    <col min="6913" max="6913" width="4.85546875" customWidth="1"/>
    <col min="6914" max="6914" width="3.5703125" customWidth="1"/>
    <col min="6915" max="6915" width="18.140625" customWidth="1"/>
    <col min="6916" max="6916" width="13.85546875" customWidth="1"/>
    <col min="6917" max="6925" width="6.5703125" customWidth="1"/>
    <col min="6926" max="6926" width="7" customWidth="1"/>
    <col min="6927" max="6927" width="5.7109375" customWidth="1"/>
    <col min="6928" max="6928" width="6.5703125" customWidth="1"/>
    <col min="7169" max="7169" width="4.85546875" customWidth="1"/>
    <col min="7170" max="7170" width="3.5703125" customWidth="1"/>
    <col min="7171" max="7171" width="18.140625" customWidth="1"/>
    <col min="7172" max="7172" width="13.85546875" customWidth="1"/>
    <col min="7173" max="7181" width="6.5703125" customWidth="1"/>
    <col min="7182" max="7182" width="7" customWidth="1"/>
    <col min="7183" max="7183" width="5.7109375" customWidth="1"/>
    <col min="7184" max="7184" width="6.5703125" customWidth="1"/>
    <col min="7425" max="7425" width="4.85546875" customWidth="1"/>
    <col min="7426" max="7426" width="3.5703125" customWidth="1"/>
    <col min="7427" max="7427" width="18.140625" customWidth="1"/>
    <col min="7428" max="7428" width="13.85546875" customWidth="1"/>
    <col min="7429" max="7437" width="6.5703125" customWidth="1"/>
    <col min="7438" max="7438" width="7" customWidth="1"/>
    <col min="7439" max="7439" width="5.7109375" customWidth="1"/>
    <col min="7440" max="7440" width="6.5703125" customWidth="1"/>
    <col min="7681" max="7681" width="4.85546875" customWidth="1"/>
    <col min="7682" max="7682" width="3.5703125" customWidth="1"/>
    <col min="7683" max="7683" width="18.140625" customWidth="1"/>
    <col min="7684" max="7684" width="13.85546875" customWidth="1"/>
    <col min="7685" max="7693" width="6.5703125" customWidth="1"/>
    <col min="7694" max="7694" width="7" customWidth="1"/>
    <col min="7695" max="7695" width="5.7109375" customWidth="1"/>
    <col min="7696" max="7696" width="6.5703125" customWidth="1"/>
    <col min="7937" max="7937" width="4.85546875" customWidth="1"/>
    <col min="7938" max="7938" width="3.5703125" customWidth="1"/>
    <col min="7939" max="7939" width="18.140625" customWidth="1"/>
    <col min="7940" max="7940" width="13.85546875" customWidth="1"/>
    <col min="7941" max="7949" width="6.5703125" customWidth="1"/>
    <col min="7950" max="7950" width="7" customWidth="1"/>
    <col min="7951" max="7951" width="5.7109375" customWidth="1"/>
    <col min="7952" max="7952" width="6.5703125" customWidth="1"/>
    <col min="8193" max="8193" width="4.85546875" customWidth="1"/>
    <col min="8194" max="8194" width="3.5703125" customWidth="1"/>
    <col min="8195" max="8195" width="18.140625" customWidth="1"/>
    <col min="8196" max="8196" width="13.85546875" customWidth="1"/>
    <col min="8197" max="8205" width="6.5703125" customWidth="1"/>
    <col min="8206" max="8206" width="7" customWidth="1"/>
    <col min="8207" max="8207" width="5.7109375" customWidth="1"/>
    <col min="8208" max="8208" width="6.5703125" customWidth="1"/>
    <col min="8449" max="8449" width="4.85546875" customWidth="1"/>
    <col min="8450" max="8450" width="3.5703125" customWidth="1"/>
    <col min="8451" max="8451" width="18.140625" customWidth="1"/>
    <col min="8452" max="8452" width="13.85546875" customWidth="1"/>
    <col min="8453" max="8461" width="6.5703125" customWidth="1"/>
    <col min="8462" max="8462" width="7" customWidth="1"/>
    <col min="8463" max="8463" width="5.7109375" customWidth="1"/>
    <col min="8464" max="8464" width="6.5703125" customWidth="1"/>
    <col min="8705" max="8705" width="4.85546875" customWidth="1"/>
    <col min="8706" max="8706" width="3.5703125" customWidth="1"/>
    <col min="8707" max="8707" width="18.140625" customWidth="1"/>
    <col min="8708" max="8708" width="13.85546875" customWidth="1"/>
    <col min="8709" max="8717" width="6.5703125" customWidth="1"/>
    <col min="8718" max="8718" width="7" customWidth="1"/>
    <col min="8719" max="8719" width="5.7109375" customWidth="1"/>
    <col min="8720" max="8720" width="6.5703125" customWidth="1"/>
    <col min="8961" max="8961" width="4.85546875" customWidth="1"/>
    <col min="8962" max="8962" width="3.5703125" customWidth="1"/>
    <col min="8963" max="8963" width="18.140625" customWidth="1"/>
    <col min="8964" max="8964" width="13.85546875" customWidth="1"/>
    <col min="8965" max="8973" width="6.5703125" customWidth="1"/>
    <col min="8974" max="8974" width="7" customWidth="1"/>
    <col min="8975" max="8975" width="5.7109375" customWidth="1"/>
    <col min="8976" max="8976" width="6.5703125" customWidth="1"/>
    <col min="9217" max="9217" width="4.85546875" customWidth="1"/>
    <col min="9218" max="9218" width="3.5703125" customWidth="1"/>
    <col min="9219" max="9219" width="18.140625" customWidth="1"/>
    <col min="9220" max="9220" width="13.85546875" customWidth="1"/>
    <col min="9221" max="9229" width="6.5703125" customWidth="1"/>
    <col min="9230" max="9230" width="7" customWidth="1"/>
    <col min="9231" max="9231" width="5.7109375" customWidth="1"/>
    <col min="9232" max="9232" width="6.5703125" customWidth="1"/>
    <col min="9473" max="9473" width="4.85546875" customWidth="1"/>
    <col min="9474" max="9474" width="3.5703125" customWidth="1"/>
    <col min="9475" max="9475" width="18.140625" customWidth="1"/>
    <col min="9476" max="9476" width="13.85546875" customWidth="1"/>
    <col min="9477" max="9485" width="6.5703125" customWidth="1"/>
    <col min="9486" max="9486" width="7" customWidth="1"/>
    <col min="9487" max="9487" width="5.7109375" customWidth="1"/>
    <col min="9488" max="9488" width="6.5703125" customWidth="1"/>
    <col min="9729" max="9729" width="4.85546875" customWidth="1"/>
    <col min="9730" max="9730" width="3.5703125" customWidth="1"/>
    <col min="9731" max="9731" width="18.140625" customWidth="1"/>
    <col min="9732" max="9732" width="13.85546875" customWidth="1"/>
    <col min="9733" max="9741" width="6.5703125" customWidth="1"/>
    <col min="9742" max="9742" width="7" customWidth="1"/>
    <col min="9743" max="9743" width="5.7109375" customWidth="1"/>
    <col min="9744" max="9744" width="6.5703125" customWidth="1"/>
    <col min="9985" max="9985" width="4.85546875" customWidth="1"/>
    <col min="9986" max="9986" width="3.5703125" customWidth="1"/>
    <col min="9987" max="9987" width="18.140625" customWidth="1"/>
    <col min="9988" max="9988" width="13.85546875" customWidth="1"/>
    <col min="9989" max="9997" width="6.5703125" customWidth="1"/>
    <col min="9998" max="9998" width="7" customWidth="1"/>
    <col min="9999" max="9999" width="5.7109375" customWidth="1"/>
    <col min="10000" max="10000" width="6.5703125" customWidth="1"/>
    <col min="10241" max="10241" width="4.85546875" customWidth="1"/>
    <col min="10242" max="10242" width="3.5703125" customWidth="1"/>
    <col min="10243" max="10243" width="18.140625" customWidth="1"/>
    <col min="10244" max="10244" width="13.85546875" customWidth="1"/>
    <col min="10245" max="10253" width="6.5703125" customWidth="1"/>
    <col min="10254" max="10254" width="7" customWidth="1"/>
    <col min="10255" max="10255" width="5.7109375" customWidth="1"/>
    <col min="10256" max="10256" width="6.5703125" customWidth="1"/>
    <col min="10497" max="10497" width="4.85546875" customWidth="1"/>
    <col min="10498" max="10498" width="3.5703125" customWidth="1"/>
    <col min="10499" max="10499" width="18.140625" customWidth="1"/>
    <col min="10500" max="10500" width="13.85546875" customWidth="1"/>
    <col min="10501" max="10509" width="6.5703125" customWidth="1"/>
    <col min="10510" max="10510" width="7" customWidth="1"/>
    <col min="10511" max="10511" width="5.7109375" customWidth="1"/>
    <col min="10512" max="10512" width="6.5703125" customWidth="1"/>
    <col min="10753" max="10753" width="4.85546875" customWidth="1"/>
    <col min="10754" max="10754" width="3.5703125" customWidth="1"/>
    <col min="10755" max="10755" width="18.140625" customWidth="1"/>
    <col min="10756" max="10756" width="13.85546875" customWidth="1"/>
    <col min="10757" max="10765" width="6.5703125" customWidth="1"/>
    <col min="10766" max="10766" width="7" customWidth="1"/>
    <col min="10767" max="10767" width="5.7109375" customWidth="1"/>
    <col min="10768" max="10768" width="6.5703125" customWidth="1"/>
    <col min="11009" max="11009" width="4.85546875" customWidth="1"/>
    <col min="11010" max="11010" width="3.5703125" customWidth="1"/>
    <col min="11011" max="11011" width="18.140625" customWidth="1"/>
    <col min="11012" max="11012" width="13.85546875" customWidth="1"/>
    <col min="11013" max="11021" width="6.5703125" customWidth="1"/>
    <col min="11022" max="11022" width="7" customWidth="1"/>
    <col min="11023" max="11023" width="5.7109375" customWidth="1"/>
    <col min="11024" max="11024" width="6.5703125" customWidth="1"/>
    <col min="11265" max="11265" width="4.85546875" customWidth="1"/>
    <col min="11266" max="11266" width="3.5703125" customWidth="1"/>
    <col min="11267" max="11267" width="18.140625" customWidth="1"/>
    <col min="11268" max="11268" width="13.85546875" customWidth="1"/>
    <col min="11269" max="11277" width="6.5703125" customWidth="1"/>
    <col min="11278" max="11278" width="7" customWidth="1"/>
    <col min="11279" max="11279" width="5.7109375" customWidth="1"/>
    <col min="11280" max="11280" width="6.5703125" customWidth="1"/>
    <col min="11521" max="11521" width="4.85546875" customWidth="1"/>
    <col min="11522" max="11522" width="3.5703125" customWidth="1"/>
    <col min="11523" max="11523" width="18.140625" customWidth="1"/>
    <col min="11524" max="11524" width="13.85546875" customWidth="1"/>
    <col min="11525" max="11533" width="6.5703125" customWidth="1"/>
    <col min="11534" max="11534" width="7" customWidth="1"/>
    <col min="11535" max="11535" width="5.7109375" customWidth="1"/>
    <col min="11536" max="11536" width="6.5703125" customWidth="1"/>
    <col min="11777" max="11777" width="4.85546875" customWidth="1"/>
    <col min="11778" max="11778" width="3.5703125" customWidth="1"/>
    <col min="11779" max="11779" width="18.140625" customWidth="1"/>
    <col min="11780" max="11780" width="13.85546875" customWidth="1"/>
    <col min="11781" max="11789" width="6.5703125" customWidth="1"/>
    <col min="11790" max="11790" width="7" customWidth="1"/>
    <col min="11791" max="11791" width="5.7109375" customWidth="1"/>
    <col min="11792" max="11792" width="6.5703125" customWidth="1"/>
    <col min="12033" max="12033" width="4.85546875" customWidth="1"/>
    <col min="12034" max="12034" width="3.5703125" customWidth="1"/>
    <col min="12035" max="12035" width="18.140625" customWidth="1"/>
    <col min="12036" max="12036" width="13.85546875" customWidth="1"/>
    <col min="12037" max="12045" width="6.5703125" customWidth="1"/>
    <col min="12046" max="12046" width="7" customWidth="1"/>
    <col min="12047" max="12047" width="5.7109375" customWidth="1"/>
    <col min="12048" max="12048" width="6.5703125" customWidth="1"/>
    <col min="12289" max="12289" width="4.85546875" customWidth="1"/>
    <col min="12290" max="12290" width="3.5703125" customWidth="1"/>
    <col min="12291" max="12291" width="18.140625" customWidth="1"/>
    <col min="12292" max="12292" width="13.85546875" customWidth="1"/>
    <col min="12293" max="12301" width="6.5703125" customWidth="1"/>
    <col min="12302" max="12302" width="7" customWidth="1"/>
    <col min="12303" max="12303" width="5.7109375" customWidth="1"/>
    <col min="12304" max="12304" width="6.5703125" customWidth="1"/>
    <col min="12545" max="12545" width="4.85546875" customWidth="1"/>
    <col min="12546" max="12546" width="3.5703125" customWidth="1"/>
    <col min="12547" max="12547" width="18.140625" customWidth="1"/>
    <col min="12548" max="12548" width="13.85546875" customWidth="1"/>
    <col min="12549" max="12557" width="6.5703125" customWidth="1"/>
    <col min="12558" max="12558" width="7" customWidth="1"/>
    <col min="12559" max="12559" width="5.7109375" customWidth="1"/>
    <col min="12560" max="12560" width="6.5703125" customWidth="1"/>
    <col min="12801" max="12801" width="4.85546875" customWidth="1"/>
    <col min="12802" max="12802" width="3.5703125" customWidth="1"/>
    <col min="12803" max="12803" width="18.140625" customWidth="1"/>
    <col min="12804" max="12804" width="13.85546875" customWidth="1"/>
    <col min="12805" max="12813" width="6.5703125" customWidth="1"/>
    <col min="12814" max="12814" width="7" customWidth="1"/>
    <col min="12815" max="12815" width="5.7109375" customWidth="1"/>
    <col min="12816" max="12816" width="6.5703125" customWidth="1"/>
    <col min="13057" max="13057" width="4.85546875" customWidth="1"/>
    <col min="13058" max="13058" width="3.5703125" customWidth="1"/>
    <col min="13059" max="13059" width="18.140625" customWidth="1"/>
    <col min="13060" max="13060" width="13.85546875" customWidth="1"/>
    <col min="13061" max="13069" width="6.5703125" customWidth="1"/>
    <col min="13070" max="13070" width="7" customWidth="1"/>
    <col min="13071" max="13071" width="5.7109375" customWidth="1"/>
    <col min="13072" max="13072" width="6.5703125" customWidth="1"/>
    <col min="13313" max="13313" width="4.85546875" customWidth="1"/>
    <col min="13314" max="13314" width="3.5703125" customWidth="1"/>
    <col min="13315" max="13315" width="18.140625" customWidth="1"/>
    <col min="13316" max="13316" width="13.85546875" customWidth="1"/>
    <col min="13317" max="13325" width="6.5703125" customWidth="1"/>
    <col min="13326" max="13326" width="7" customWidth="1"/>
    <col min="13327" max="13327" width="5.7109375" customWidth="1"/>
    <col min="13328" max="13328" width="6.5703125" customWidth="1"/>
    <col min="13569" max="13569" width="4.85546875" customWidth="1"/>
    <col min="13570" max="13570" width="3.5703125" customWidth="1"/>
    <col min="13571" max="13571" width="18.140625" customWidth="1"/>
    <col min="13572" max="13572" width="13.85546875" customWidth="1"/>
    <col min="13573" max="13581" width="6.5703125" customWidth="1"/>
    <col min="13582" max="13582" width="7" customWidth="1"/>
    <col min="13583" max="13583" width="5.7109375" customWidth="1"/>
    <col min="13584" max="13584" width="6.5703125" customWidth="1"/>
    <col min="13825" max="13825" width="4.85546875" customWidth="1"/>
    <col min="13826" max="13826" width="3.5703125" customWidth="1"/>
    <col min="13827" max="13827" width="18.140625" customWidth="1"/>
    <col min="13828" max="13828" width="13.85546875" customWidth="1"/>
    <col min="13829" max="13837" width="6.5703125" customWidth="1"/>
    <col min="13838" max="13838" width="7" customWidth="1"/>
    <col min="13839" max="13839" width="5.7109375" customWidth="1"/>
    <col min="13840" max="13840" width="6.5703125" customWidth="1"/>
    <col min="14081" max="14081" width="4.85546875" customWidth="1"/>
    <col min="14082" max="14082" width="3.5703125" customWidth="1"/>
    <col min="14083" max="14083" width="18.140625" customWidth="1"/>
    <col min="14084" max="14084" width="13.85546875" customWidth="1"/>
    <col min="14085" max="14093" width="6.5703125" customWidth="1"/>
    <col min="14094" max="14094" width="7" customWidth="1"/>
    <col min="14095" max="14095" width="5.7109375" customWidth="1"/>
    <col min="14096" max="14096" width="6.5703125" customWidth="1"/>
    <col min="14337" max="14337" width="4.85546875" customWidth="1"/>
    <col min="14338" max="14338" width="3.5703125" customWidth="1"/>
    <col min="14339" max="14339" width="18.140625" customWidth="1"/>
    <col min="14340" max="14340" width="13.85546875" customWidth="1"/>
    <col min="14341" max="14349" width="6.5703125" customWidth="1"/>
    <col min="14350" max="14350" width="7" customWidth="1"/>
    <col min="14351" max="14351" width="5.7109375" customWidth="1"/>
    <col min="14352" max="14352" width="6.5703125" customWidth="1"/>
    <col min="14593" max="14593" width="4.85546875" customWidth="1"/>
    <col min="14594" max="14594" width="3.5703125" customWidth="1"/>
    <col min="14595" max="14595" width="18.140625" customWidth="1"/>
    <col min="14596" max="14596" width="13.85546875" customWidth="1"/>
    <col min="14597" max="14605" width="6.5703125" customWidth="1"/>
    <col min="14606" max="14606" width="7" customWidth="1"/>
    <col min="14607" max="14607" width="5.7109375" customWidth="1"/>
    <col min="14608" max="14608" width="6.5703125" customWidth="1"/>
    <col min="14849" max="14849" width="4.85546875" customWidth="1"/>
    <col min="14850" max="14850" width="3.5703125" customWidth="1"/>
    <col min="14851" max="14851" width="18.140625" customWidth="1"/>
    <col min="14852" max="14852" width="13.85546875" customWidth="1"/>
    <col min="14853" max="14861" width="6.5703125" customWidth="1"/>
    <col min="14862" max="14862" width="7" customWidth="1"/>
    <col min="14863" max="14863" width="5.7109375" customWidth="1"/>
    <col min="14864" max="14864" width="6.5703125" customWidth="1"/>
    <col min="15105" max="15105" width="4.85546875" customWidth="1"/>
    <col min="15106" max="15106" width="3.5703125" customWidth="1"/>
    <col min="15107" max="15107" width="18.140625" customWidth="1"/>
    <col min="15108" max="15108" width="13.85546875" customWidth="1"/>
    <col min="15109" max="15117" width="6.5703125" customWidth="1"/>
    <col min="15118" max="15118" width="7" customWidth="1"/>
    <col min="15119" max="15119" width="5.7109375" customWidth="1"/>
    <col min="15120" max="15120" width="6.5703125" customWidth="1"/>
    <col min="15361" max="15361" width="4.85546875" customWidth="1"/>
    <col min="15362" max="15362" width="3.5703125" customWidth="1"/>
    <col min="15363" max="15363" width="18.140625" customWidth="1"/>
    <col min="15364" max="15364" width="13.85546875" customWidth="1"/>
    <col min="15365" max="15373" width="6.5703125" customWidth="1"/>
    <col min="15374" max="15374" width="7" customWidth="1"/>
    <col min="15375" max="15375" width="5.7109375" customWidth="1"/>
    <col min="15376" max="15376" width="6.5703125" customWidth="1"/>
    <col min="15617" max="15617" width="4.85546875" customWidth="1"/>
    <col min="15618" max="15618" width="3.5703125" customWidth="1"/>
    <col min="15619" max="15619" width="18.140625" customWidth="1"/>
    <col min="15620" max="15620" width="13.85546875" customWidth="1"/>
    <col min="15621" max="15629" width="6.5703125" customWidth="1"/>
    <col min="15630" max="15630" width="7" customWidth="1"/>
    <col min="15631" max="15631" width="5.7109375" customWidth="1"/>
    <col min="15632" max="15632" width="6.5703125" customWidth="1"/>
    <col min="15873" max="15873" width="4.85546875" customWidth="1"/>
    <col min="15874" max="15874" width="3.5703125" customWidth="1"/>
    <col min="15875" max="15875" width="18.140625" customWidth="1"/>
    <col min="15876" max="15876" width="13.85546875" customWidth="1"/>
    <col min="15877" max="15885" width="6.5703125" customWidth="1"/>
    <col min="15886" max="15886" width="7" customWidth="1"/>
    <col min="15887" max="15887" width="5.7109375" customWidth="1"/>
    <col min="15888" max="15888" width="6.5703125" customWidth="1"/>
    <col min="16129" max="16129" width="4.85546875" customWidth="1"/>
    <col min="16130" max="16130" width="3.5703125" customWidth="1"/>
    <col min="16131" max="16131" width="18.140625" customWidth="1"/>
    <col min="16132" max="16132" width="13.85546875" customWidth="1"/>
    <col min="16133" max="16141" width="6.5703125" customWidth="1"/>
    <col min="16142" max="16142" width="7" customWidth="1"/>
    <col min="16143" max="16143" width="5.7109375" customWidth="1"/>
    <col min="16144" max="16144" width="6.5703125" customWidth="1"/>
  </cols>
  <sheetData>
    <row r="2" spans="1:16" ht="18" x14ac:dyDescent="0.25">
      <c r="D2" s="127" t="s">
        <v>475</v>
      </c>
    </row>
    <row r="4" spans="1:16" ht="16.5" x14ac:dyDescent="0.25">
      <c r="D4" s="3" t="str">
        <f>[1]Final!L3</f>
        <v>Schwadernau</v>
      </c>
      <c r="O4" s="128" t="s">
        <v>476</v>
      </c>
    </row>
    <row r="5" spans="1:16" ht="25.5" customHeight="1" x14ac:dyDescent="0.25">
      <c r="A5" s="73"/>
      <c r="O5" s="128"/>
      <c r="P5" s="128"/>
    </row>
    <row r="6" spans="1:16" ht="20.25" x14ac:dyDescent="0.3">
      <c r="A6" s="129" t="s">
        <v>477</v>
      </c>
      <c r="N6" s="130"/>
    </row>
    <row r="7" spans="1:16" ht="18" x14ac:dyDescent="0.25">
      <c r="A7" s="73" t="s">
        <v>478</v>
      </c>
      <c r="J7" s="151"/>
      <c r="K7" s="151"/>
      <c r="L7" s="151"/>
      <c r="M7" s="151"/>
      <c r="N7" s="151"/>
    </row>
    <row r="9" spans="1:16" s="43" customFormat="1" ht="25.5" customHeight="1" x14ac:dyDescent="0.2">
      <c r="A9" s="131" t="s">
        <v>0</v>
      </c>
      <c r="B9" s="132" t="s">
        <v>479</v>
      </c>
      <c r="C9" s="133" t="s">
        <v>1</v>
      </c>
      <c r="D9" s="133" t="s">
        <v>63</v>
      </c>
      <c r="E9" s="152" t="s">
        <v>480</v>
      </c>
      <c r="F9" s="152"/>
      <c r="G9" s="152"/>
      <c r="H9" s="153" t="s">
        <v>481</v>
      </c>
      <c r="I9" s="153"/>
      <c r="J9" s="153"/>
      <c r="K9" s="153"/>
      <c r="L9" s="153"/>
      <c r="M9" s="153"/>
      <c r="N9" s="132" t="s">
        <v>5</v>
      </c>
      <c r="O9" s="134" t="s">
        <v>482</v>
      </c>
    </row>
    <row r="10" spans="1:16" ht="19.5" customHeight="1" x14ac:dyDescent="0.2">
      <c r="A10" s="10">
        <v>1</v>
      </c>
      <c r="B10" s="10">
        <f>[1]Final!A7</f>
        <v>2</v>
      </c>
      <c r="C10" s="105" t="str">
        <f>[1]Final!$C$7</f>
        <v>Füglister Fabienne</v>
      </c>
      <c r="D10" s="135" t="str">
        <f>[1]Final!AO7</f>
        <v>Bern</v>
      </c>
      <c r="E10" s="136">
        <f>SUM(E11:E13)</f>
        <v>151</v>
      </c>
      <c r="F10" s="136">
        <f>SUM(F11:F13)</f>
        <v>151.69999999999999</v>
      </c>
      <c r="G10" s="136">
        <f t="shared" ref="G10:M10" si="0">SUM(G11:G13)</f>
        <v>98.6</v>
      </c>
      <c r="H10" s="136">
        <f t="shared" si="0"/>
        <v>10.6</v>
      </c>
      <c r="I10" s="136">
        <f t="shared" si="0"/>
        <v>9.1</v>
      </c>
      <c r="J10" s="136">
        <f t="shared" si="0"/>
        <v>9.6</v>
      </c>
      <c r="K10" s="136">
        <f t="shared" si="0"/>
        <v>8.9</v>
      </c>
      <c r="L10" s="136">
        <f t="shared" si="0"/>
        <v>10.1</v>
      </c>
      <c r="M10" s="136">
        <f t="shared" si="0"/>
        <v>0</v>
      </c>
      <c r="N10" s="136">
        <f>SUM(E10:M10)</f>
        <v>449.6</v>
      </c>
      <c r="O10" s="137"/>
      <c r="P10" s="136"/>
    </row>
    <row r="11" spans="1:16" x14ac:dyDescent="0.2">
      <c r="A11" s="10"/>
      <c r="B11" s="10"/>
      <c r="C11" s="105"/>
      <c r="D11" s="135"/>
      <c r="E11" s="138">
        <f>[1]Final!$D$7</f>
        <v>151</v>
      </c>
      <c r="F11" s="138">
        <f>[1]Final!$G$7</f>
        <v>151.69999999999999</v>
      </c>
      <c r="G11" s="139">
        <f>[1]Final!$J$7</f>
        <v>98.6</v>
      </c>
      <c r="H11" s="139">
        <f>[1]Final!$L$7</f>
        <v>10.6</v>
      </c>
      <c r="I11" s="139">
        <f>[1]Final!$N$7</f>
        <v>9.1</v>
      </c>
      <c r="J11" s="139">
        <f>[1]Final!$P$7</f>
        <v>9.6</v>
      </c>
      <c r="K11" s="139">
        <f>[1]Final!$R$7</f>
        <v>8.9</v>
      </c>
      <c r="L11" s="139">
        <f>[1]Final!$T$7</f>
        <v>10.1</v>
      </c>
      <c r="M11" s="140">
        <f>[1]Final!$V$7</f>
        <v>0</v>
      </c>
      <c r="O11" s="141"/>
    </row>
    <row r="12" spans="1:16" x14ac:dyDescent="0.2">
      <c r="A12" s="10"/>
      <c r="B12" s="10"/>
      <c r="C12" s="105"/>
      <c r="D12" s="135"/>
      <c r="E12" s="140">
        <f>[1]Final!$E$7</f>
        <v>0</v>
      </c>
      <c r="F12" s="140">
        <f>[1]Final!$H$7</f>
        <v>0</v>
      </c>
      <c r="G12" s="140">
        <f>[1]Final!$K$7</f>
        <v>0</v>
      </c>
      <c r="H12" s="140">
        <f>[1]Final!$M$7</f>
        <v>0</v>
      </c>
      <c r="I12" s="140">
        <f>[1]Final!$O$7</f>
        <v>0</v>
      </c>
      <c r="J12" s="140">
        <f>[1]Final!$Q$7</f>
        <v>0</v>
      </c>
      <c r="K12" s="140">
        <f>[1]Final!$S$7</f>
        <v>0</v>
      </c>
      <c r="L12" s="140">
        <f>[1]Final!$U$7</f>
        <v>0</v>
      </c>
      <c r="M12" s="140">
        <f>[1]Final!$W$7</f>
        <v>0</v>
      </c>
      <c r="O12" s="141"/>
    </row>
    <row r="13" spans="1:16" x14ac:dyDescent="0.2">
      <c r="A13" s="10"/>
      <c r="B13" s="10"/>
      <c r="C13" s="105"/>
      <c r="D13" s="135"/>
      <c r="E13" s="140">
        <f>[1]Final!$F$7</f>
        <v>0</v>
      </c>
      <c r="F13" s="140">
        <f>[1]Final!$I$7</f>
        <v>0</v>
      </c>
      <c r="O13" s="141"/>
    </row>
    <row r="14" spans="1:16" x14ac:dyDescent="0.2">
      <c r="C14" s="105"/>
      <c r="D14" s="135"/>
      <c r="O14" s="141"/>
    </row>
    <row r="15" spans="1:16" x14ac:dyDescent="0.2">
      <c r="A15" s="10">
        <v>2</v>
      </c>
      <c r="B15" s="10">
        <f>[1]Final!A8</f>
        <v>1</v>
      </c>
      <c r="C15" s="105" t="str">
        <f>[1]Final!$C$8</f>
        <v>Rouiller Nicolas</v>
      </c>
      <c r="D15" s="135" t="str">
        <f>[1]Final!AO8</f>
        <v>Thörishaus</v>
      </c>
      <c r="E15" s="136">
        <f t="shared" ref="E15:M15" si="1">SUM(E16:E18)</f>
        <v>149.80000000000001</v>
      </c>
      <c r="F15" s="136">
        <f t="shared" si="1"/>
        <v>155.4</v>
      </c>
      <c r="G15" s="136">
        <f t="shared" si="1"/>
        <v>93.5</v>
      </c>
      <c r="H15" s="136">
        <f t="shared" si="1"/>
        <v>9.9</v>
      </c>
      <c r="I15" s="136">
        <f t="shared" si="1"/>
        <v>7.7</v>
      </c>
      <c r="J15" s="136">
        <f t="shared" si="1"/>
        <v>10</v>
      </c>
      <c r="K15" s="136">
        <f t="shared" si="1"/>
        <v>10.1</v>
      </c>
      <c r="L15" s="136">
        <f t="shared" si="1"/>
        <v>9.8000000000000007</v>
      </c>
      <c r="M15" s="136">
        <f t="shared" si="1"/>
        <v>0</v>
      </c>
      <c r="N15" s="136">
        <f>SUM(E15:M15)</f>
        <v>446.20000000000005</v>
      </c>
      <c r="O15" s="141"/>
    </row>
    <row r="16" spans="1:16" x14ac:dyDescent="0.2">
      <c r="C16" s="105"/>
      <c r="D16" s="135"/>
      <c r="E16" s="138">
        <f>[1]Final!$D$8</f>
        <v>149.80000000000001</v>
      </c>
      <c r="F16" s="138">
        <f>[1]Final!$G$8</f>
        <v>155.4</v>
      </c>
      <c r="G16" s="139">
        <f>[1]Final!$J$8</f>
        <v>93.5</v>
      </c>
      <c r="H16" s="139">
        <f>[1]Final!$L$8</f>
        <v>9.9</v>
      </c>
      <c r="I16" s="139">
        <f>[1]Final!$N$8</f>
        <v>7.7</v>
      </c>
      <c r="J16" s="139">
        <f>[1]Final!$P$8</f>
        <v>10</v>
      </c>
      <c r="K16" s="139">
        <f>[1]Final!$R$8</f>
        <v>10.1</v>
      </c>
      <c r="L16" s="139">
        <f>[1]Final!$T$8</f>
        <v>9.8000000000000007</v>
      </c>
      <c r="M16" s="140">
        <f>[1]Final!$V$8</f>
        <v>0</v>
      </c>
      <c r="O16" s="141"/>
    </row>
    <row r="17" spans="1:15" x14ac:dyDescent="0.2">
      <c r="A17" s="10"/>
      <c r="B17" s="10"/>
      <c r="C17" s="105"/>
      <c r="D17" s="135"/>
      <c r="E17" s="140">
        <f>[1]Final!$E$8</f>
        <v>0</v>
      </c>
      <c r="F17" s="140">
        <f>[1]Final!$H$8</f>
        <v>0</v>
      </c>
      <c r="G17" s="140">
        <f>[1]Final!$K$8</f>
        <v>0</v>
      </c>
      <c r="H17" s="140">
        <f>[1]Final!$M$8</f>
        <v>0</v>
      </c>
      <c r="I17" s="140">
        <f>[1]Final!$O$8</f>
        <v>0</v>
      </c>
      <c r="J17" s="140">
        <f>[1]Final!$Q$8</f>
        <v>0</v>
      </c>
      <c r="K17" s="140">
        <f>[1]Final!$S$8</f>
        <v>0</v>
      </c>
      <c r="L17" s="140">
        <f>[1]Final!$U$8</f>
        <v>0</v>
      </c>
      <c r="M17" s="140">
        <f>[1]Final!$W$8</f>
        <v>0</v>
      </c>
      <c r="O17" s="141"/>
    </row>
    <row r="18" spans="1:15" x14ac:dyDescent="0.2">
      <c r="A18" s="10"/>
      <c r="B18" s="10"/>
      <c r="C18" s="105"/>
      <c r="D18" s="135"/>
      <c r="E18" s="140">
        <f>[1]Final!$F$8</f>
        <v>0</v>
      </c>
      <c r="F18" s="140">
        <f>[1]Final!$I$8</f>
        <v>0</v>
      </c>
      <c r="O18" s="141"/>
    </row>
    <row r="19" spans="1:15" x14ac:dyDescent="0.2">
      <c r="A19" s="10"/>
      <c r="B19" s="10"/>
      <c r="C19" s="105"/>
      <c r="D19" s="135"/>
      <c r="O19" s="141"/>
    </row>
    <row r="20" spans="1:15" x14ac:dyDescent="0.2">
      <c r="A20" s="10">
        <v>3</v>
      </c>
      <c r="B20" s="10">
        <f>[1]Final!A9</f>
        <v>8</v>
      </c>
      <c r="C20" s="105" t="str">
        <f>[1]Final!$C$9</f>
        <v>Hofstetter Vanessa</v>
      </c>
      <c r="D20" s="135" t="str">
        <f>[1]Final!AO9</f>
        <v>Gümmenen</v>
      </c>
      <c r="E20" s="136">
        <f t="shared" ref="E20:M20" si="2">SUM(E21:E23)</f>
        <v>148.1</v>
      </c>
      <c r="F20" s="136">
        <f t="shared" si="2"/>
        <v>149.5</v>
      </c>
      <c r="G20" s="136">
        <f t="shared" si="2"/>
        <v>97.6</v>
      </c>
      <c r="H20" s="136">
        <f t="shared" si="2"/>
        <v>9.8000000000000007</v>
      </c>
      <c r="I20" s="136">
        <f t="shared" si="2"/>
        <v>9.8000000000000007</v>
      </c>
      <c r="J20" s="136">
        <f t="shared" si="2"/>
        <v>7.6</v>
      </c>
      <c r="K20" s="136">
        <f t="shared" si="2"/>
        <v>7.7</v>
      </c>
      <c r="L20" s="136">
        <f t="shared" si="2"/>
        <v>0</v>
      </c>
      <c r="M20" s="136">
        <f t="shared" si="2"/>
        <v>0</v>
      </c>
      <c r="N20" s="136">
        <f>SUM(E20:M20)</f>
        <v>430.10000000000008</v>
      </c>
      <c r="O20" s="141"/>
    </row>
    <row r="21" spans="1:15" x14ac:dyDescent="0.2">
      <c r="C21" s="105"/>
      <c r="D21" s="135"/>
      <c r="E21" s="138">
        <f>[1]Final!$D$9</f>
        <v>148.1</v>
      </c>
      <c r="F21" s="138">
        <f>[1]Final!$G$9</f>
        <v>149.5</v>
      </c>
      <c r="G21" s="139">
        <f>[1]Final!$J$9</f>
        <v>97.6</v>
      </c>
      <c r="H21" s="139">
        <f>[1]Final!$L$9</f>
        <v>9.8000000000000007</v>
      </c>
      <c r="I21" s="139">
        <f>[1]Final!$N$9</f>
        <v>9.8000000000000007</v>
      </c>
      <c r="J21" s="139">
        <f>[1]Final!$P$9</f>
        <v>7.6</v>
      </c>
      <c r="K21" s="139">
        <f>[1]Final!$R$9</f>
        <v>7.7</v>
      </c>
      <c r="L21" s="139">
        <f>[1]Final!$T$9</f>
        <v>0</v>
      </c>
      <c r="M21" s="140">
        <f>[1]Final!$V$9</f>
        <v>0</v>
      </c>
      <c r="O21" s="141"/>
    </row>
    <row r="22" spans="1:15" x14ac:dyDescent="0.2">
      <c r="A22" s="10"/>
      <c r="B22" s="10"/>
      <c r="C22" s="105"/>
      <c r="D22" s="135"/>
      <c r="E22" s="140">
        <f>[1]Final!$E$9</f>
        <v>0</v>
      </c>
      <c r="F22" s="140">
        <f>[1]Final!$H$9</f>
        <v>0</v>
      </c>
      <c r="G22" s="140">
        <f>[1]Final!$K$9</f>
        <v>0</v>
      </c>
      <c r="H22" s="140">
        <f>[1]Final!$M$9</f>
        <v>0</v>
      </c>
      <c r="I22" s="140">
        <f>[1]Final!$O$9</f>
        <v>0</v>
      </c>
      <c r="J22" s="140">
        <f>[1]Final!$Q$9</f>
        <v>0</v>
      </c>
      <c r="K22" s="140">
        <f>[1]Final!$S$9</f>
        <v>0</v>
      </c>
      <c r="L22" s="140">
        <f>[1]Final!$U$9</f>
        <v>0</v>
      </c>
      <c r="M22" s="140">
        <f>[1]Final!$W$9</f>
        <v>0</v>
      </c>
      <c r="O22" s="141"/>
    </row>
    <row r="23" spans="1:15" x14ac:dyDescent="0.2">
      <c r="A23" s="10"/>
      <c r="B23" s="10"/>
      <c r="C23" s="105"/>
      <c r="D23" s="135"/>
      <c r="E23" s="140">
        <f>[1]Final!$F$9</f>
        <v>0</v>
      </c>
      <c r="F23" s="140">
        <f>[1]Final!$I$9</f>
        <v>0</v>
      </c>
      <c r="O23" s="141"/>
    </row>
    <row r="24" spans="1:15" x14ac:dyDescent="0.2">
      <c r="A24" s="10"/>
      <c r="B24" s="10"/>
      <c r="C24" s="105"/>
      <c r="D24" s="135"/>
      <c r="O24" s="141"/>
    </row>
    <row r="25" spans="1:15" x14ac:dyDescent="0.2">
      <c r="A25" s="10">
        <v>4</v>
      </c>
      <c r="B25" s="10">
        <f>[1]Final!A10</f>
        <v>4</v>
      </c>
      <c r="C25" s="105" t="str">
        <f>[1]Final!$C$10</f>
        <v>Heynen Michelle</v>
      </c>
      <c r="D25" s="135" t="str">
        <f>[1]Final!AO10</f>
        <v>Bern</v>
      </c>
      <c r="E25" s="136">
        <f t="shared" ref="E25:M25" si="3">SUM(E26:E28)</f>
        <v>145.4</v>
      </c>
      <c r="F25" s="136">
        <f t="shared" si="3"/>
        <v>151.9</v>
      </c>
      <c r="G25" s="136">
        <f t="shared" si="3"/>
        <v>96.3</v>
      </c>
      <c r="H25" s="136">
        <f t="shared" si="3"/>
        <v>9.6999999999999993</v>
      </c>
      <c r="I25" s="136">
        <f t="shared" si="3"/>
        <v>8.6999999999999993</v>
      </c>
      <c r="J25" s="136">
        <f t="shared" si="3"/>
        <v>9.8000000000000007</v>
      </c>
      <c r="K25" s="136">
        <f t="shared" si="3"/>
        <v>0</v>
      </c>
      <c r="L25" s="136">
        <f t="shared" si="3"/>
        <v>0</v>
      </c>
      <c r="M25" s="136">
        <f t="shared" si="3"/>
        <v>0</v>
      </c>
      <c r="N25" s="136">
        <f>SUM(E25:M25)</f>
        <v>421.8</v>
      </c>
      <c r="O25" s="141"/>
    </row>
    <row r="26" spans="1:15" x14ac:dyDescent="0.2">
      <c r="C26" s="105"/>
      <c r="D26" s="135"/>
      <c r="E26" s="138">
        <f>[1]Final!$D$10</f>
        <v>145.4</v>
      </c>
      <c r="F26" s="138">
        <f>[1]Final!$G$10</f>
        <v>151.9</v>
      </c>
      <c r="G26" s="139">
        <f>[1]Final!$J$10</f>
        <v>96.3</v>
      </c>
      <c r="H26" s="139">
        <f>[1]Final!$L$10</f>
        <v>9.6999999999999993</v>
      </c>
      <c r="I26" s="139">
        <f>[1]Final!$N$10</f>
        <v>8.6999999999999993</v>
      </c>
      <c r="J26" s="139">
        <f>[1]Final!$P$10</f>
        <v>9.8000000000000007</v>
      </c>
      <c r="K26" s="139">
        <f>[1]Final!$R$10</f>
        <v>0</v>
      </c>
      <c r="L26" s="139">
        <f>[1]Final!$T$10</f>
        <v>0</v>
      </c>
      <c r="M26" s="140">
        <f>[1]Final!$V$10</f>
        <v>0</v>
      </c>
      <c r="O26" s="141"/>
    </row>
    <row r="27" spans="1:15" x14ac:dyDescent="0.2">
      <c r="A27" s="10"/>
      <c r="B27" s="10"/>
      <c r="C27" s="105"/>
      <c r="D27" s="135"/>
      <c r="E27" s="140">
        <f>[1]Final!$E$10</f>
        <v>0</v>
      </c>
      <c r="F27" s="140">
        <f>[1]Final!$H$10</f>
        <v>0</v>
      </c>
      <c r="G27" s="140">
        <f>[1]Final!$K$10</f>
        <v>0</v>
      </c>
      <c r="H27" s="140">
        <f>[1]Final!$M$10</f>
        <v>0</v>
      </c>
      <c r="I27" s="140">
        <f>[1]Final!$O$10</f>
        <v>0</v>
      </c>
      <c r="J27" s="140">
        <f>[1]Final!$Q$10</f>
        <v>0</v>
      </c>
      <c r="K27" s="140">
        <f>[1]Final!$S$10</f>
        <v>0</v>
      </c>
      <c r="L27" s="140">
        <f>[1]Final!$U$10</f>
        <v>0</v>
      </c>
      <c r="M27" s="140">
        <f>[1]Final!$W$10</f>
        <v>0</v>
      </c>
      <c r="O27" s="141"/>
    </row>
    <row r="28" spans="1:15" x14ac:dyDescent="0.2">
      <c r="A28" s="10"/>
      <c r="B28" s="10"/>
      <c r="C28" s="105"/>
      <c r="D28" s="135"/>
      <c r="E28" s="140">
        <f>[1]Final!$F$10</f>
        <v>0</v>
      </c>
      <c r="F28" s="140">
        <f>[1]Final!$I$10</f>
        <v>0</v>
      </c>
      <c r="O28" s="141"/>
    </row>
    <row r="29" spans="1:15" x14ac:dyDescent="0.2">
      <c r="A29" s="10"/>
      <c r="B29" s="10"/>
      <c r="C29" s="105"/>
      <c r="D29" s="135"/>
      <c r="O29" s="141"/>
    </row>
    <row r="30" spans="1:15" x14ac:dyDescent="0.2">
      <c r="A30" s="10">
        <v>5</v>
      </c>
      <c r="B30" s="10">
        <f>[1]Final!A11</f>
        <v>3</v>
      </c>
      <c r="C30" s="105" t="str">
        <f>[1]Final!$C$11</f>
        <v>Bieri Ramona</v>
      </c>
      <c r="D30" s="135" t="str">
        <f>[1]Final!AO11</f>
        <v>Belp</v>
      </c>
      <c r="E30" s="136">
        <f t="shared" ref="E30:M30" si="4">SUM(E31:E33)</f>
        <v>152.69999999999999</v>
      </c>
      <c r="F30" s="136">
        <f t="shared" si="4"/>
        <v>145.1</v>
      </c>
      <c r="G30" s="136">
        <f t="shared" si="4"/>
        <v>94.6</v>
      </c>
      <c r="H30" s="136">
        <f t="shared" si="4"/>
        <v>8.1999999999999993</v>
      </c>
      <c r="I30" s="136">
        <f t="shared" si="4"/>
        <v>9.5</v>
      </c>
      <c r="J30" s="136">
        <f t="shared" si="4"/>
        <v>0</v>
      </c>
      <c r="K30" s="136">
        <f t="shared" si="4"/>
        <v>0</v>
      </c>
      <c r="L30" s="136">
        <f t="shared" si="4"/>
        <v>0</v>
      </c>
      <c r="M30" s="136">
        <f t="shared" si="4"/>
        <v>0</v>
      </c>
      <c r="N30" s="136">
        <f>SUM(E30:M30)</f>
        <v>410.09999999999997</v>
      </c>
      <c r="O30" s="141"/>
    </row>
    <row r="31" spans="1:15" x14ac:dyDescent="0.2">
      <c r="C31" s="105"/>
      <c r="D31" s="135"/>
      <c r="E31" s="138">
        <f>[1]Final!$D$11</f>
        <v>152.69999999999999</v>
      </c>
      <c r="F31" s="138">
        <f>[1]Final!$G$11</f>
        <v>145.1</v>
      </c>
      <c r="G31" s="139">
        <f>[1]Final!$J$11</f>
        <v>94.6</v>
      </c>
      <c r="H31" s="139">
        <f>[1]Final!$L$11</f>
        <v>8.1999999999999993</v>
      </c>
      <c r="I31" s="139">
        <f>[1]Final!$N$11</f>
        <v>9.5</v>
      </c>
      <c r="J31" s="139">
        <f>[1]Final!$P$11</f>
        <v>0</v>
      </c>
      <c r="K31" s="139">
        <f>[1]Final!$R$11</f>
        <v>0</v>
      </c>
      <c r="L31" s="139">
        <f>[1]Final!$T$11</f>
        <v>0</v>
      </c>
      <c r="M31" s="140">
        <f>[1]Final!$V$11</f>
        <v>0</v>
      </c>
      <c r="O31" s="141"/>
    </row>
    <row r="32" spans="1:15" x14ac:dyDescent="0.2">
      <c r="A32" s="10"/>
      <c r="B32" s="10"/>
      <c r="C32" s="105"/>
      <c r="D32" s="135"/>
      <c r="E32" s="140">
        <f>[1]Final!$E$11</f>
        <v>0</v>
      </c>
      <c r="F32" s="140">
        <f>[1]Final!$H$11</f>
        <v>0</v>
      </c>
      <c r="G32" s="140">
        <f>[1]Final!$K$11</f>
        <v>0</v>
      </c>
      <c r="H32" s="140">
        <f>[1]Final!$M$11</f>
        <v>0</v>
      </c>
      <c r="I32" s="140">
        <f>[1]Final!$O$11</f>
        <v>0</v>
      </c>
      <c r="J32" s="140">
        <f>[1]Final!$Q$11</f>
        <v>0</v>
      </c>
      <c r="K32" s="140">
        <f>[1]Final!$S$11</f>
        <v>0</v>
      </c>
      <c r="L32" s="140">
        <f>[1]Final!$U$11</f>
        <v>0</v>
      </c>
      <c r="M32" s="140">
        <f>[1]Final!$W$11</f>
        <v>0</v>
      </c>
      <c r="O32" s="141"/>
    </row>
    <row r="33" spans="1:15" x14ac:dyDescent="0.2">
      <c r="A33" s="10"/>
      <c r="B33" s="10"/>
      <c r="C33" s="105"/>
      <c r="D33" s="135"/>
      <c r="E33" s="140">
        <f>[1]Final!$F$11</f>
        <v>0</v>
      </c>
      <c r="F33" s="140">
        <f>[1]Final!$I$11</f>
        <v>0</v>
      </c>
      <c r="O33" s="141"/>
    </row>
    <row r="34" spans="1:15" x14ac:dyDescent="0.2">
      <c r="A34" s="10"/>
      <c r="B34" s="10"/>
      <c r="C34" s="105"/>
      <c r="D34" s="135"/>
      <c r="O34" s="141"/>
    </row>
    <row r="35" spans="1:15" x14ac:dyDescent="0.2">
      <c r="A35" s="10">
        <v>6</v>
      </c>
      <c r="B35" s="10">
        <f>[1]Final!A12</f>
        <v>5</v>
      </c>
      <c r="C35" s="105" t="str">
        <f>[1]Final!$C$12</f>
        <v>Eggimann Lara</v>
      </c>
      <c r="D35" s="135" t="str">
        <f>[1]Final!AO12</f>
        <v>Spiez</v>
      </c>
      <c r="E35" s="136">
        <f t="shared" ref="E35:M35" si="5">SUM(E36:E38)</f>
        <v>146</v>
      </c>
      <c r="F35" s="136">
        <f t="shared" si="5"/>
        <v>152.80000000000001</v>
      </c>
      <c r="G35" s="136">
        <f t="shared" si="5"/>
        <v>91.3</v>
      </c>
      <c r="H35" s="136">
        <f t="shared" si="5"/>
        <v>8.6</v>
      </c>
      <c r="I35" s="136">
        <f t="shared" si="5"/>
        <v>0</v>
      </c>
      <c r="J35" s="136">
        <f t="shared" si="5"/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>SUM(E35:M35)</f>
        <v>398.70000000000005</v>
      </c>
      <c r="O35" s="141"/>
    </row>
    <row r="36" spans="1:15" x14ac:dyDescent="0.2">
      <c r="C36" s="105"/>
      <c r="D36" s="135"/>
      <c r="E36" s="138">
        <f>[1]Final!$D$12</f>
        <v>146</v>
      </c>
      <c r="F36" s="138">
        <f>[1]Final!$G$12</f>
        <v>152.80000000000001</v>
      </c>
      <c r="G36" s="139">
        <f>[1]Final!$J$12</f>
        <v>91.3</v>
      </c>
      <c r="H36" s="139">
        <f>[1]Final!$L$12</f>
        <v>8.6</v>
      </c>
      <c r="I36" s="139">
        <f>[1]Final!$N$12</f>
        <v>0</v>
      </c>
      <c r="J36" s="139">
        <f>[1]Final!$P$12</f>
        <v>0</v>
      </c>
      <c r="K36" s="139">
        <f>[1]Final!$R$12</f>
        <v>0</v>
      </c>
      <c r="L36" s="139">
        <f>[1]Final!$T$12</f>
        <v>0</v>
      </c>
      <c r="M36" s="140">
        <f>[1]Final!$V$12</f>
        <v>0</v>
      </c>
      <c r="O36" s="141"/>
    </row>
    <row r="37" spans="1:15" x14ac:dyDescent="0.2">
      <c r="A37" s="10"/>
      <c r="B37" s="10"/>
      <c r="C37" s="105"/>
      <c r="D37" s="135"/>
      <c r="E37" s="140">
        <f>[1]Final!$E$12</f>
        <v>0</v>
      </c>
      <c r="F37" s="140">
        <f>[1]Final!$H$12</f>
        <v>0</v>
      </c>
      <c r="G37" s="140">
        <f>[1]Final!$K$12</f>
        <v>0</v>
      </c>
      <c r="H37" s="140">
        <f>[1]Final!$M$12</f>
        <v>0</v>
      </c>
      <c r="I37" s="140">
        <f>[1]Final!$O$12</f>
        <v>0</v>
      </c>
      <c r="J37" s="140">
        <f>[1]Final!$Q$12</f>
        <v>0</v>
      </c>
      <c r="K37" s="140">
        <f>[1]Final!$S$12</f>
        <v>0</v>
      </c>
      <c r="L37" s="140">
        <f>[1]Final!$U$12</f>
        <v>0</v>
      </c>
      <c r="M37" s="140">
        <f>[1]Final!$W$12</f>
        <v>0</v>
      </c>
      <c r="O37" s="141"/>
    </row>
    <row r="38" spans="1:15" x14ac:dyDescent="0.2">
      <c r="A38" s="10"/>
      <c r="B38" s="10"/>
      <c r="C38" s="105"/>
      <c r="D38" s="135"/>
      <c r="E38" s="140">
        <f>[1]Final!$F$12</f>
        <v>0</v>
      </c>
      <c r="F38" s="140">
        <f>[1]Final!$I$12</f>
        <v>0</v>
      </c>
      <c r="O38" s="141"/>
    </row>
    <row r="39" spans="1:15" x14ac:dyDescent="0.2">
      <c r="A39" s="10"/>
      <c r="B39" s="10"/>
      <c r="C39" s="105"/>
      <c r="D39" s="135"/>
      <c r="O39" s="141"/>
    </row>
    <row r="40" spans="1:15" x14ac:dyDescent="0.2">
      <c r="A40" s="10">
        <v>7</v>
      </c>
      <c r="B40" s="10">
        <f>[1]Final!A13</f>
        <v>7</v>
      </c>
      <c r="C40" s="105" t="str">
        <f>[1]Final!$C$13</f>
        <v>Bruni Melanie</v>
      </c>
      <c r="D40" s="135" t="str">
        <f>[1]Final!AO13</f>
        <v>Amsoldingen</v>
      </c>
      <c r="E40" s="136">
        <f t="shared" ref="E40:M40" si="6">SUM(E41:E43)</f>
        <v>143.9</v>
      </c>
      <c r="F40" s="136">
        <f t="shared" si="6"/>
        <v>149.5</v>
      </c>
      <c r="G40" s="136">
        <f t="shared" si="6"/>
        <v>96.3</v>
      </c>
      <c r="H40" s="136">
        <f t="shared" si="6"/>
        <v>0</v>
      </c>
      <c r="I40" s="136">
        <f t="shared" si="6"/>
        <v>0</v>
      </c>
      <c r="J40" s="136">
        <f t="shared" si="6"/>
        <v>0</v>
      </c>
      <c r="K40" s="136">
        <f t="shared" si="6"/>
        <v>0</v>
      </c>
      <c r="L40" s="136">
        <f t="shared" si="6"/>
        <v>0</v>
      </c>
      <c r="M40" s="136">
        <f t="shared" si="6"/>
        <v>0</v>
      </c>
      <c r="N40" s="136">
        <f>SUM(E40:M40)</f>
        <v>389.7</v>
      </c>
      <c r="O40" s="141"/>
    </row>
    <row r="41" spans="1:15" x14ac:dyDescent="0.2">
      <c r="C41" s="105"/>
      <c r="D41" s="135"/>
      <c r="E41" s="138">
        <f>[1]Final!$D$13</f>
        <v>143.9</v>
      </c>
      <c r="F41" s="138">
        <f>[1]Final!$G$13</f>
        <v>149.5</v>
      </c>
      <c r="G41" s="139">
        <f>[1]Final!$J$13</f>
        <v>96.3</v>
      </c>
      <c r="H41" s="139">
        <f>[1]Final!$L$13</f>
        <v>0</v>
      </c>
      <c r="I41" s="139">
        <f>[1]Final!$N$13</f>
        <v>0</v>
      </c>
      <c r="J41" s="139">
        <f>[1]Final!$P$13</f>
        <v>0</v>
      </c>
      <c r="K41" s="139">
        <f>[1]Final!$R$13</f>
        <v>0</v>
      </c>
      <c r="L41" s="139">
        <f>[1]Final!$T$13</f>
        <v>0</v>
      </c>
      <c r="M41" s="140">
        <f>[1]Final!$V$13</f>
        <v>0</v>
      </c>
      <c r="O41" s="141"/>
    </row>
    <row r="42" spans="1:15" x14ac:dyDescent="0.2">
      <c r="A42" s="10"/>
      <c r="B42" s="10"/>
      <c r="C42" s="105"/>
      <c r="D42" s="135"/>
      <c r="E42" s="140">
        <f>[1]Final!$E$13</f>
        <v>0</v>
      </c>
      <c r="F42" s="140">
        <f>[1]Final!$H$13</f>
        <v>0</v>
      </c>
      <c r="G42" s="140">
        <f>[1]Final!$K$13</f>
        <v>0</v>
      </c>
      <c r="H42" s="140">
        <f>[1]Final!$M$13</f>
        <v>0</v>
      </c>
      <c r="I42" s="140">
        <f>[1]Final!$O$13</f>
        <v>0</v>
      </c>
      <c r="J42" s="140">
        <f>[1]Final!$Q$13</f>
        <v>0</v>
      </c>
      <c r="K42" s="140">
        <f>[1]Final!$S$13</f>
        <v>0</v>
      </c>
      <c r="L42" s="140">
        <f>[1]Final!$U$13</f>
        <v>0</v>
      </c>
      <c r="M42" s="140">
        <f>[1]Final!$W$13</f>
        <v>0</v>
      </c>
      <c r="O42" s="141"/>
    </row>
    <row r="43" spans="1:15" x14ac:dyDescent="0.2">
      <c r="A43" s="10"/>
      <c r="B43" s="10"/>
      <c r="C43" s="105"/>
      <c r="D43" s="135"/>
      <c r="E43" s="140">
        <f>[1]Final!$F$13</f>
        <v>0</v>
      </c>
      <c r="F43" s="140">
        <f>[1]Final!$I$13</f>
        <v>0</v>
      </c>
      <c r="O43" s="141"/>
    </row>
    <row r="44" spans="1:15" x14ac:dyDescent="0.2">
      <c r="A44" s="10"/>
      <c r="B44" s="10"/>
      <c r="C44" s="105"/>
      <c r="D44" s="135"/>
      <c r="O44" s="141"/>
    </row>
    <row r="45" spans="1:15" x14ac:dyDescent="0.2">
      <c r="A45" s="10">
        <v>8</v>
      </c>
      <c r="B45" s="10">
        <f>[1]Final!A14</f>
        <v>6</v>
      </c>
      <c r="C45" s="105" t="str">
        <f>[1]Final!$C$14</f>
        <v>Zbinden Martin</v>
      </c>
      <c r="D45" s="135" t="str">
        <f>[1]Final!AO14</f>
        <v>Milken</v>
      </c>
      <c r="E45" s="136">
        <f t="shared" ref="E45:M45" si="7">SUM(E46:E48)</f>
        <v>144.80000000000001</v>
      </c>
      <c r="F45" s="136">
        <f t="shared" si="7"/>
        <v>150.4</v>
      </c>
      <c r="G45" s="136">
        <f t="shared" si="7"/>
        <v>85.8</v>
      </c>
      <c r="H45" s="136">
        <f t="shared" si="7"/>
        <v>0</v>
      </c>
      <c r="I45" s="136">
        <f t="shared" si="7"/>
        <v>0</v>
      </c>
      <c r="J45" s="136">
        <f t="shared" si="7"/>
        <v>0</v>
      </c>
      <c r="K45" s="136">
        <f t="shared" si="7"/>
        <v>0</v>
      </c>
      <c r="L45" s="136">
        <f t="shared" si="7"/>
        <v>0</v>
      </c>
      <c r="M45" s="136">
        <f t="shared" si="7"/>
        <v>0</v>
      </c>
      <c r="N45" s="136">
        <f>SUM(E45:M45)</f>
        <v>381.00000000000006</v>
      </c>
      <c r="O45" s="141"/>
    </row>
    <row r="46" spans="1:15" x14ac:dyDescent="0.2">
      <c r="C46" s="105"/>
      <c r="D46" s="135"/>
      <c r="E46" s="138">
        <f>[1]Final!$D$14</f>
        <v>144.80000000000001</v>
      </c>
      <c r="F46" s="138">
        <f>[1]Final!$G$14</f>
        <v>150.4</v>
      </c>
      <c r="G46" s="139">
        <f>[1]Final!$J$14</f>
        <v>85.8</v>
      </c>
      <c r="H46" s="139">
        <f>[1]Final!$L$14</f>
        <v>0</v>
      </c>
      <c r="I46" s="139">
        <f>[1]Final!$N$14</f>
        <v>0</v>
      </c>
      <c r="J46" s="139">
        <f>[1]Final!$P$14</f>
        <v>0</v>
      </c>
      <c r="K46" s="139">
        <f>[1]Final!$R$14</f>
        <v>0</v>
      </c>
      <c r="L46" s="139">
        <f>[1]Final!$T$14</f>
        <v>0</v>
      </c>
      <c r="M46" s="140">
        <f>[1]Final!$V$14</f>
        <v>0</v>
      </c>
      <c r="O46" s="141"/>
    </row>
    <row r="47" spans="1:15" x14ac:dyDescent="0.2">
      <c r="A47" s="10"/>
      <c r="B47" s="10"/>
      <c r="C47" s="105"/>
      <c r="D47" s="135"/>
      <c r="E47" s="140">
        <f>[1]Final!$E$14</f>
        <v>0</v>
      </c>
      <c r="F47" s="140">
        <f>[1]Final!$H$14</f>
        <v>0</v>
      </c>
      <c r="G47" s="140">
        <f>[1]Final!$K$14</f>
        <v>0</v>
      </c>
      <c r="H47" s="140">
        <f>[1]Final!$M$14</f>
        <v>0</v>
      </c>
      <c r="I47" s="140">
        <f>[1]Final!$O$14</f>
        <v>0</v>
      </c>
      <c r="J47" s="140">
        <f>[1]Final!$Q$14</f>
        <v>0</v>
      </c>
      <c r="K47" s="140">
        <f>[1]Final!$S$14</f>
        <v>0</v>
      </c>
      <c r="L47" s="140">
        <f>[1]Final!$U$14</f>
        <v>0</v>
      </c>
      <c r="M47" s="140">
        <f>[1]Final!$W$14</f>
        <v>0</v>
      </c>
      <c r="O47" s="141"/>
    </row>
    <row r="48" spans="1:15" x14ac:dyDescent="0.2">
      <c r="A48" s="10"/>
      <c r="B48" s="10"/>
      <c r="C48" s="105"/>
      <c r="D48" s="135"/>
      <c r="E48" s="140">
        <f>[1]Final!$F$14</f>
        <v>0</v>
      </c>
      <c r="F48" s="140">
        <f>[1]Final!$I$14</f>
        <v>0</v>
      </c>
      <c r="O48" s="141"/>
    </row>
    <row r="49" spans="1:15" x14ac:dyDescent="0.2">
      <c r="A49" s="10"/>
      <c r="B49" s="10"/>
      <c r="C49" s="105"/>
      <c r="D49" s="135"/>
      <c r="O49" s="141"/>
    </row>
    <row r="50" spans="1:15" ht="13.5" thickBot="1" x14ac:dyDescent="0.25">
      <c r="A50" s="142" t="s">
        <v>483</v>
      </c>
      <c r="B50" s="143"/>
      <c r="C50" s="144"/>
      <c r="D50" s="145"/>
      <c r="E50" s="144"/>
      <c r="F50" s="144"/>
      <c r="G50" s="144"/>
      <c r="H50" s="144"/>
      <c r="I50" s="144"/>
      <c r="J50" s="144"/>
      <c r="K50" s="146"/>
      <c r="L50" s="144"/>
      <c r="M50" s="144"/>
      <c r="N50" s="147"/>
      <c r="O50" s="146"/>
    </row>
    <row r="51" spans="1:15" x14ac:dyDescent="0.2">
      <c r="A51" s="10"/>
      <c r="B51" s="10"/>
      <c r="D51" s="148"/>
    </row>
    <row r="52" spans="1:15" x14ac:dyDescent="0.2">
      <c r="A52" s="10"/>
      <c r="B52" s="10"/>
      <c r="D52" s="148"/>
    </row>
    <row r="53" spans="1:15" x14ac:dyDescent="0.2">
      <c r="A53" s="10"/>
      <c r="B53" s="10"/>
      <c r="D53" s="148"/>
    </row>
    <row r="54" spans="1:15" x14ac:dyDescent="0.2">
      <c r="A54" s="10"/>
      <c r="B54" s="10"/>
      <c r="D54" s="148"/>
    </row>
    <row r="55" spans="1:15" x14ac:dyDescent="0.2">
      <c r="A55" s="10"/>
      <c r="B55" s="10"/>
    </row>
    <row r="56" spans="1:15" x14ac:dyDescent="0.2">
      <c r="A56" s="10"/>
      <c r="B56" s="10"/>
    </row>
    <row r="58" spans="1:15" ht="18" x14ac:dyDescent="0.25">
      <c r="F58" s="73" t="s">
        <v>484</v>
      </c>
    </row>
    <row r="63" spans="1:15" x14ac:dyDescent="0.2">
      <c r="A63" s="149"/>
    </row>
  </sheetData>
  <sheetProtection selectLockedCells="1"/>
  <mergeCells count="3">
    <mergeCell ref="J7:N7"/>
    <mergeCell ref="E9:G9"/>
    <mergeCell ref="H9:M9"/>
  </mergeCells>
  <pageMargins left="0.32" right="0.18" top="0.67" bottom="0.47" header="0.4921259845" footer="0.28999999999999998"/>
  <pageSetup paperSize="9" scale="8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70"/>
  <sheetViews>
    <sheetView zoomScaleNormal="100" workbookViewId="0">
      <selection activeCell="A46" sqref="A46"/>
    </sheetView>
  </sheetViews>
  <sheetFormatPr baseColWidth="10" defaultRowHeight="12" x14ac:dyDescent="0.2"/>
  <cols>
    <col min="1" max="1" width="10.42578125" style="99" customWidth="1"/>
    <col min="2" max="2" width="4.7109375" style="21" customWidth="1"/>
    <col min="3" max="3" width="19.140625" style="4" customWidth="1"/>
    <col min="4" max="5" width="3.42578125" style="21" customWidth="1"/>
    <col min="6" max="6" width="2.42578125" style="21" customWidth="1"/>
    <col min="7" max="7" width="13.140625" style="21" customWidth="1"/>
    <col min="8" max="8" width="3.85546875" style="21" customWidth="1"/>
    <col min="9" max="10" width="3.7109375" style="21" customWidth="1"/>
    <col min="11" max="11" width="4" style="21" customWidth="1"/>
    <col min="12" max="14" width="3.7109375" style="21" customWidth="1"/>
    <col min="15" max="16" width="4" style="21" customWidth="1"/>
    <col min="17" max="17" width="4.7109375" style="4" customWidth="1"/>
    <col min="18" max="18" width="4" style="21" customWidth="1"/>
    <col min="19" max="19" width="5" style="21" customWidth="1"/>
    <col min="20" max="20" width="5.140625" style="21" customWidth="1"/>
    <col min="21" max="21" width="2" style="21" customWidth="1"/>
    <col min="22" max="16384" width="11.42578125" style="21"/>
  </cols>
  <sheetData>
    <row r="7" spans="1:21" ht="19.5" customHeight="1" x14ac:dyDescent="0.25">
      <c r="B7" s="150" t="s">
        <v>440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</row>
    <row r="8" spans="1:21" ht="17.25" customHeight="1" x14ac:dyDescent="0.25">
      <c r="B8" s="150" t="s">
        <v>441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</row>
    <row r="9" spans="1:21" ht="17.25" customHeight="1" x14ac:dyDescent="0.25"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</row>
    <row r="10" spans="1:21" ht="17.25" customHeight="1" x14ac:dyDescent="0.2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</row>
    <row r="11" spans="1:21" ht="18" x14ac:dyDescent="0.25">
      <c r="C11" s="7" t="s">
        <v>439</v>
      </c>
    </row>
    <row r="12" spans="1:21" ht="18" x14ac:dyDescent="0.25">
      <c r="C12" s="7"/>
    </row>
    <row r="13" spans="1:21" x14ac:dyDescent="0.2">
      <c r="H13" s="155" t="s">
        <v>164</v>
      </c>
      <c r="I13" s="155"/>
      <c r="J13" s="155"/>
      <c r="K13" s="155" t="s">
        <v>165</v>
      </c>
      <c r="L13" s="155"/>
      <c r="M13" s="155"/>
      <c r="N13" s="155" t="s">
        <v>166</v>
      </c>
      <c r="O13" s="155"/>
      <c r="P13" s="155"/>
    </row>
    <row r="14" spans="1:21" s="4" customFormat="1" ht="12.75" customHeight="1" x14ac:dyDescent="0.2">
      <c r="A14" s="95" t="s">
        <v>211</v>
      </c>
      <c r="B14" s="4" t="s">
        <v>0</v>
      </c>
      <c r="C14" s="4" t="s">
        <v>1</v>
      </c>
      <c r="D14" s="4" t="s">
        <v>2</v>
      </c>
      <c r="E14" s="25" t="s">
        <v>3</v>
      </c>
      <c r="G14" s="4" t="s">
        <v>63</v>
      </c>
      <c r="H14" s="25">
        <v>1</v>
      </c>
      <c r="I14" s="25">
        <v>2</v>
      </c>
      <c r="J14" s="25" t="s">
        <v>161</v>
      </c>
      <c r="K14" s="4">
        <v>1</v>
      </c>
      <c r="L14" s="4">
        <v>2</v>
      </c>
      <c r="M14" s="4" t="s">
        <v>162</v>
      </c>
      <c r="N14" s="4">
        <v>1</v>
      </c>
      <c r="O14" s="4">
        <v>2</v>
      </c>
      <c r="P14" s="4" t="s">
        <v>163</v>
      </c>
      <c r="Q14" s="4" t="s">
        <v>5</v>
      </c>
      <c r="R14" s="154" t="s">
        <v>6</v>
      </c>
      <c r="S14" s="154"/>
      <c r="T14" s="154"/>
      <c r="U14" s="19"/>
    </row>
    <row r="15" spans="1:21" x14ac:dyDescent="0.2">
      <c r="R15" s="20" t="s">
        <v>75</v>
      </c>
      <c r="S15" s="19" t="s">
        <v>76</v>
      </c>
      <c r="T15" s="20" t="s">
        <v>5</v>
      </c>
      <c r="U15" s="20"/>
    </row>
    <row r="16" spans="1:21" x14ac:dyDescent="0.2">
      <c r="R16" s="100"/>
    </row>
    <row r="17" spans="1:22" x14ac:dyDescent="0.2">
      <c r="A17" s="84">
        <v>180</v>
      </c>
      <c r="B17" s="21">
        <v>1</v>
      </c>
      <c r="C17" s="23" t="str">
        <f>VLOOKUP(A:A,Gutpunkte!A:B,2,FALSE)</f>
        <v>Rouiller Nicolas</v>
      </c>
      <c r="D17" s="30">
        <f>VLOOKUP(A:A,Gutpunkte!A:D,4,FALSE)</f>
        <v>87</v>
      </c>
      <c r="E17" s="30" t="str">
        <f>VLOOKUP(A:A,Gutpunkte!A:E,5,FALSE)</f>
        <v>MI</v>
      </c>
      <c r="F17" s="23" t="s">
        <v>213</v>
      </c>
      <c r="G17" s="23" t="str">
        <f>VLOOKUP(A:A,Gutpunkte!A:C,3,FALSE)</f>
        <v>Thörishaus</v>
      </c>
      <c r="H17" s="23">
        <f>VLOOKUP(A:A,'Rangliste ab 9.Rang'!A:H,8,FALSE)</f>
        <v>99</v>
      </c>
      <c r="I17" s="23">
        <f>VLOOKUP(A:A,'Rangliste ab 9.Rang'!A:I,9,FALSE)</f>
        <v>98</v>
      </c>
      <c r="J17" s="109">
        <f>SUM(H17:I17)</f>
        <v>197</v>
      </c>
      <c r="K17" s="23">
        <f>VLOOKUP(A:A,'Rangliste ab 9.Rang'!A:K,11,FALSE)</f>
        <v>93</v>
      </c>
      <c r="L17" s="23">
        <f>VLOOKUP(A:A,'Rangliste ab 9.Rang'!A:L,12,FALSE)</f>
        <v>95</v>
      </c>
      <c r="M17" s="109">
        <f>SUM(K17:L17)</f>
        <v>188</v>
      </c>
      <c r="N17" s="23">
        <f>VLOOKUP(A:A,'Rangliste ab 9.Rang'!A:N,14,FALSE)</f>
        <v>98</v>
      </c>
      <c r="O17" s="23">
        <f>VLOOKUP(A:A,'Rangliste ab 9.Rang'!A:O,15,FALSE)</f>
        <v>97</v>
      </c>
      <c r="P17" s="109">
        <f>SUM(N17:O17)</f>
        <v>195</v>
      </c>
      <c r="Q17" s="109">
        <f>SUM(P17,M17,J17)</f>
        <v>580</v>
      </c>
      <c r="R17" s="23">
        <f>VLOOKUP(A:A,'Rangliste ab 9.Rang'!A:R,18,FALSE)</f>
        <v>100</v>
      </c>
      <c r="S17" s="23">
        <f>VLOOKUP(A:A,Gutpunkte!A:X,24,FALSE)</f>
        <v>965</v>
      </c>
      <c r="T17" s="109">
        <f>SUM(R17:S17)</f>
        <v>1065</v>
      </c>
      <c r="U17" s="18"/>
    </row>
    <row r="18" spans="1:22" x14ac:dyDescent="0.2">
      <c r="A18" s="84"/>
      <c r="C18" s="23"/>
      <c r="D18" s="30"/>
      <c r="E18" s="30"/>
      <c r="F18" s="23"/>
      <c r="G18" s="23"/>
      <c r="H18" s="23"/>
      <c r="I18" s="23"/>
      <c r="J18" s="109"/>
      <c r="K18" s="23"/>
      <c r="L18" s="23"/>
      <c r="M18" s="109"/>
      <c r="N18" s="23"/>
      <c r="O18" s="23"/>
      <c r="P18" s="109"/>
      <c r="Q18" s="109"/>
      <c r="R18" s="23"/>
      <c r="S18" s="23"/>
      <c r="T18" s="109"/>
      <c r="U18" s="18"/>
    </row>
    <row r="19" spans="1:22" x14ac:dyDescent="0.2">
      <c r="A19" s="84"/>
      <c r="C19" s="23"/>
      <c r="D19" s="30"/>
      <c r="E19" s="30"/>
      <c r="F19" s="23"/>
      <c r="G19" s="23"/>
      <c r="H19" s="23"/>
      <c r="I19" s="23"/>
      <c r="J19" s="109"/>
      <c r="K19" s="23"/>
      <c r="L19" s="23"/>
      <c r="M19" s="109"/>
      <c r="N19" s="23"/>
      <c r="O19" s="23"/>
      <c r="P19" s="109"/>
      <c r="Q19" s="109"/>
      <c r="R19" s="23"/>
      <c r="S19" s="23"/>
      <c r="T19" s="109"/>
      <c r="U19" s="18"/>
    </row>
    <row r="20" spans="1:22" x14ac:dyDescent="0.2">
      <c r="A20" s="84"/>
      <c r="C20" s="23"/>
      <c r="D20" s="30"/>
      <c r="E20" s="30"/>
      <c r="F20" s="23"/>
      <c r="G20" s="23"/>
      <c r="H20" s="23"/>
      <c r="I20" s="23"/>
      <c r="J20" s="109"/>
      <c r="K20" s="23"/>
      <c r="L20" s="23"/>
      <c r="M20" s="109"/>
      <c r="N20" s="23"/>
      <c r="O20" s="23"/>
      <c r="P20" s="109"/>
      <c r="Q20" s="109"/>
      <c r="R20" s="23"/>
      <c r="S20" s="23"/>
      <c r="T20" s="109"/>
      <c r="U20" s="18"/>
    </row>
    <row r="21" spans="1:22" x14ac:dyDescent="0.2">
      <c r="A21" s="84">
        <v>304</v>
      </c>
      <c r="B21" s="21">
        <v>2</v>
      </c>
      <c r="C21" s="23" t="str">
        <f>VLOOKUP(A:A,Gutpunkte!A:B,2,FALSE)</f>
        <v>Füglister Fabienne</v>
      </c>
      <c r="D21" s="30">
        <f>VLOOKUP(A:A,Gutpunkte!A:D,4,FALSE)</f>
        <v>92</v>
      </c>
      <c r="E21" s="30" t="str">
        <f>VLOOKUP(A:A,Gutpunkte!A:E,5,FALSE)</f>
        <v>MI</v>
      </c>
      <c r="F21" s="23" t="s">
        <v>213</v>
      </c>
      <c r="G21" s="23" t="str">
        <f>VLOOKUP(A:A,Gutpunkte!A:C,3,FALSE)</f>
        <v>Bern</v>
      </c>
      <c r="H21" s="23">
        <f>VLOOKUP(A:A,'Rangliste ab 9.Rang'!A:H,8,FALSE)</f>
        <v>99</v>
      </c>
      <c r="I21" s="23">
        <f>VLOOKUP(A:A,'Rangliste ab 9.Rang'!A:I,9,FALSE)</f>
        <v>97</v>
      </c>
      <c r="J21" s="109">
        <f>SUM(H21:I21)</f>
        <v>196</v>
      </c>
      <c r="K21" s="23">
        <f>VLOOKUP(A:A,'Rangliste ab 9.Rang'!A:K,11,FALSE)</f>
        <v>96</v>
      </c>
      <c r="L21" s="23">
        <f>VLOOKUP(A:A,'Rangliste ab 9.Rang'!A:L,12,FALSE)</f>
        <v>95</v>
      </c>
      <c r="M21" s="109">
        <f>SUM(K21:L21)</f>
        <v>191</v>
      </c>
      <c r="N21" s="23">
        <f>VLOOKUP(A:A,'Rangliste ab 9.Rang'!A:N,14,FALSE)</f>
        <v>92</v>
      </c>
      <c r="O21" s="23">
        <f>VLOOKUP(A:A,'Rangliste ab 9.Rang'!A:O,15,FALSE)</f>
        <v>98</v>
      </c>
      <c r="P21" s="109">
        <f>SUM(N21:O21)</f>
        <v>190</v>
      </c>
      <c r="Q21" s="109">
        <f>SUM(P21,M21,J21)</f>
        <v>577</v>
      </c>
      <c r="R21" s="23">
        <f>VLOOKUP(A:A,'Rangliste ab 9.Rang'!A:R,18,FALSE)</f>
        <v>100</v>
      </c>
      <c r="S21" s="23">
        <f>VLOOKUP(A:A,Gutpunkte!A:X,24,FALSE)</f>
        <v>295</v>
      </c>
      <c r="T21" s="109">
        <f>SUM(R21:S21)</f>
        <v>395</v>
      </c>
      <c r="U21" s="18"/>
    </row>
    <row r="22" spans="1:22" x14ac:dyDescent="0.2">
      <c r="A22" s="84"/>
      <c r="C22" s="23"/>
      <c r="D22" s="30"/>
      <c r="E22" s="30"/>
      <c r="F22" s="23"/>
      <c r="G22" s="23"/>
      <c r="H22" s="23"/>
      <c r="I22" s="23"/>
      <c r="J22" s="109"/>
      <c r="K22" s="23"/>
      <c r="L22" s="23"/>
      <c r="M22" s="109"/>
      <c r="N22" s="23"/>
      <c r="O22" s="23"/>
      <c r="P22" s="109"/>
      <c r="Q22" s="109"/>
      <c r="R22" s="23"/>
      <c r="S22" s="23"/>
      <c r="T22" s="109"/>
      <c r="U22" s="18"/>
    </row>
    <row r="23" spans="1:22" x14ac:dyDescent="0.2">
      <c r="A23" s="84"/>
      <c r="C23" s="23"/>
      <c r="D23" s="30"/>
      <c r="E23" s="30"/>
      <c r="F23" s="23"/>
      <c r="G23" s="23"/>
      <c r="H23" s="23"/>
      <c r="I23" s="23"/>
      <c r="J23" s="109"/>
      <c r="K23" s="23"/>
      <c r="L23" s="23"/>
      <c r="M23" s="109"/>
      <c r="N23" s="23"/>
      <c r="O23" s="23"/>
      <c r="P23" s="109"/>
      <c r="Q23" s="109"/>
      <c r="R23" s="23"/>
      <c r="S23" s="23"/>
      <c r="T23" s="109"/>
      <c r="U23" s="18"/>
    </row>
    <row r="24" spans="1:22" x14ac:dyDescent="0.2">
      <c r="A24" s="84"/>
      <c r="C24" s="23"/>
      <c r="D24" s="30"/>
      <c r="E24" s="30"/>
      <c r="F24" s="23"/>
      <c r="G24" s="23"/>
      <c r="H24" s="23"/>
      <c r="I24" s="23"/>
      <c r="J24" s="109"/>
      <c r="K24" s="23"/>
      <c r="L24" s="23"/>
      <c r="M24" s="109"/>
      <c r="N24" s="23"/>
      <c r="O24" s="23"/>
      <c r="P24" s="109"/>
      <c r="Q24" s="109"/>
      <c r="R24" s="23"/>
      <c r="S24" s="23"/>
      <c r="T24" s="109"/>
      <c r="U24" s="18"/>
    </row>
    <row r="25" spans="1:22" x14ac:dyDescent="0.2">
      <c r="A25" s="84">
        <v>342</v>
      </c>
      <c r="B25" s="21">
        <v>3</v>
      </c>
      <c r="C25" s="23" t="str">
        <f>VLOOKUP(A:A,Gutpunkte!A:B,2,FALSE)</f>
        <v>Bieri Ramona</v>
      </c>
      <c r="D25" s="30">
        <f>VLOOKUP(A:A,Gutpunkte!A:D,4,FALSE)</f>
        <v>90</v>
      </c>
      <c r="E25" s="30" t="str">
        <f>VLOOKUP(A:A,Gutpunkte!A:E,5,FALSE)</f>
        <v>OL</v>
      </c>
      <c r="F25" s="23" t="s">
        <v>213</v>
      </c>
      <c r="G25" s="23" t="str">
        <f>VLOOKUP(A:A,Gutpunkte!A:C,3,FALSE)</f>
        <v>Belp</v>
      </c>
      <c r="H25" s="23">
        <f>VLOOKUP(A:A,'Rangliste ab 9.Rang'!A:H,8,FALSE)</f>
        <v>97</v>
      </c>
      <c r="I25" s="109">
        <f>VLOOKUP(A:A,'Rangliste ab 9.Rang'!A:I,9,FALSE)</f>
        <v>98</v>
      </c>
      <c r="J25" s="109">
        <f>SUM(H25:I25)</f>
        <v>195</v>
      </c>
      <c r="K25" s="23">
        <f>VLOOKUP(A:A,'Rangliste ab 9.Rang'!A:K,11,FALSE)</f>
        <v>93</v>
      </c>
      <c r="L25" s="23">
        <f>VLOOKUP(A:A,'Rangliste ab 9.Rang'!A:L,12,FALSE)</f>
        <v>96</v>
      </c>
      <c r="M25" s="109">
        <f>SUM(K25:L25)</f>
        <v>189</v>
      </c>
      <c r="N25" s="23">
        <f>VLOOKUP(A:A,'Rangliste ab 9.Rang'!A:N,14,FALSE)</f>
        <v>95</v>
      </c>
      <c r="O25" s="23">
        <f>VLOOKUP(A:A,'Rangliste ab 9.Rang'!A:O,15,FALSE)</f>
        <v>95</v>
      </c>
      <c r="P25" s="109">
        <f>SUM(N25:O25)</f>
        <v>190</v>
      </c>
      <c r="Q25" s="109">
        <f>SUM(P25,M25,J25)</f>
        <v>574</v>
      </c>
      <c r="R25" s="23">
        <f>VLOOKUP(A:A,'Rangliste ab 9.Rang'!A:R,18,FALSE)</f>
        <v>100</v>
      </c>
      <c r="S25" s="23">
        <f>VLOOKUP(A:A,Gutpunkte!A:X,24,FALSE)</f>
        <v>0</v>
      </c>
      <c r="T25" s="109">
        <f>SUM(R25:S25)</f>
        <v>100</v>
      </c>
      <c r="U25" s="18"/>
      <c r="V25" s="29"/>
    </row>
    <row r="26" spans="1:22" x14ac:dyDescent="0.2">
      <c r="A26" s="84"/>
      <c r="C26" s="23"/>
      <c r="D26" s="30"/>
      <c r="E26" s="30"/>
      <c r="F26" s="23"/>
      <c r="G26" s="23"/>
      <c r="H26" s="23"/>
      <c r="I26" s="109"/>
      <c r="J26" s="109"/>
      <c r="K26" s="23"/>
      <c r="L26" s="23"/>
      <c r="M26" s="109"/>
      <c r="N26" s="23"/>
      <c r="O26" s="23"/>
      <c r="P26" s="109"/>
      <c r="Q26" s="109"/>
      <c r="R26" s="23"/>
      <c r="S26" s="23"/>
      <c r="T26" s="109"/>
      <c r="U26" s="18"/>
      <c r="V26" s="29"/>
    </row>
    <row r="27" spans="1:22" x14ac:dyDescent="0.2">
      <c r="A27" s="84"/>
      <c r="C27" s="23"/>
      <c r="D27" s="30"/>
      <c r="E27" s="30"/>
      <c r="F27" s="23"/>
      <c r="G27" s="23"/>
      <c r="H27" s="23"/>
      <c r="I27" s="109"/>
      <c r="J27" s="109"/>
      <c r="K27" s="23"/>
      <c r="L27" s="23"/>
      <c r="M27" s="109"/>
      <c r="N27" s="23"/>
      <c r="O27" s="23"/>
      <c r="P27" s="109"/>
      <c r="Q27" s="109"/>
      <c r="R27" s="23"/>
      <c r="S27" s="23"/>
      <c r="T27" s="109"/>
      <c r="U27" s="18"/>
      <c r="V27" s="29"/>
    </row>
    <row r="28" spans="1:22" x14ac:dyDescent="0.2">
      <c r="A28" s="84"/>
      <c r="C28" s="23"/>
      <c r="D28" s="30"/>
      <c r="E28" s="30"/>
      <c r="F28" s="23"/>
      <c r="G28" s="23"/>
      <c r="H28" s="23"/>
      <c r="I28" s="109"/>
      <c r="J28" s="109"/>
      <c r="K28" s="23"/>
      <c r="L28" s="23"/>
      <c r="M28" s="109"/>
      <c r="N28" s="23"/>
      <c r="O28" s="23"/>
      <c r="P28" s="109"/>
      <c r="Q28" s="109"/>
      <c r="R28" s="23"/>
      <c r="S28" s="23"/>
      <c r="T28" s="109"/>
      <c r="U28" s="18"/>
      <c r="V28" s="29"/>
    </row>
    <row r="29" spans="1:22" x14ac:dyDescent="0.2">
      <c r="A29" s="84">
        <v>288</v>
      </c>
      <c r="B29" s="21">
        <v>4</v>
      </c>
      <c r="C29" s="23" t="str">
        <f>VLOOKUP(A:A,Gutpunkte!A:B,2,FALSE)</f>
        <v>Heynen Michelle</v>
      </c>
      <c r="D29" s="30">
        <f>VLOOKUP(A:A,Gutpunkte!A:D,4,FALSE)</f>
        <v>96</v>
      </c>
      <c r="E29" s="30" t="str">
        <f>VLOOKUP(A:A,Gutpunkte!A:E,5,FALSE)</f>
        <v>MI</v>
      </c>
      <c r="F29" s="23" t="s">
        <v>213</v>
      </c>
      <c r="G29" s="23" t="str">
        <f>VLOOKUP(A:A,Gutpunkte!A:C,3,FALSE)</f>
        <v>Bern</v>
      </c>
      <c r="H29" s="109">
        <f>VLOOKUP(A:A,'Rangliste ab 9.Rang'!A:H,8,FALSE)</f>
        <v>98</v>
      </c>
      <c r="I29" s="23">
        <f>VLOOKUP(A:A,'Rangliste ab 9.Rang'!A:I,9,FALSE)</f>
        <v>97</v>
      </c>
      <c r="J29" s="109">
        <f>SUM(H29:I29)</f>
        <v>195</v>
      </c>
      <c r="K29" s="23">
        <f>VLOOKUP(A:A,'Rangliste ab 9.Rang'!A:K,11,FALSE)</f>
        <v>96</v>
      </c>
      <c r="L29" s="23">
        <f>VLOOKUP(A:A,'Rangliste ab 9.Rang'!A:L,12,FALSE)</f>
        <v>94</v>
      </c>
      <c r="M29" s="109">
        <f>SUM(K29:L29)</f>
        <v>190</v>
      </c>
      <c r="N29" s="109">
        <f>VLOOKUP(A:A,'Rangliste ab 9.Rang'!A:N,14,FALSE)</f>
        <v>94</v>
      </c>
      <c r="O29" s="23">
        <f>VLOOKUP(A:A,'Rangliste ab 9.Rang'!A:O,15,FALSE)</f>
        <v>95</v>
      </c>
      <c r="P29" s="109">
        <f>SUM(N29:O29)</f>
        <v>189</v>
      </c>
      <c r="Q29" s="109">
        <f>SUM(P29,M29,J29)</f>
        <v>574</v>
      </c>
      <c r="R29" s="23">
        <f>VLOOKUP(A:A,'Rangliste ab 9.Rang'!A:R,18,FALSE)</f>
        <v>100</v>
      </c>
      <c r="S29" s="23">
        <f>VLOOKUP(A:A,Gutpunkte!A:X,24,FALSE)</f>
        <v>385</v>
      </c>
      <c r="T29" s="109">
        <f>SUM(R29:S29)</f>
        <v>485</v>
      </c>
      <c r="U29" s="18"/>
    </row>
    <row r="30" spans="1:22" x14ac:dyDescent="0.2">
      <c r="A30" s="84"/>
      <c r="C30" s="23"/>
      <c r="D30" s="30"/>
      <c r="E30" s="30"/>
      <c r="F30" s="23"/>
      <c r="G30" s="23"/>
      <c r="H30" s="109"/>
      <c r="I30" s="23"/>
      <c r="J30" s="109"/>
      <c r="K30" s="23"/>
      <c r="L30" s="23"/>
      <c r="M30" s="109"/>
      <c r="N30" s="109"/>
      <c r="O30" s="23"/>
      <c r="P30" s="109"/>
      <c r="Q30" s="109"/>
      <c r="R30" s="23"/>
      <c r="S30" s="23"/>
      <c r="T30" s="109"/>
      <c r="U30" s="18"/>
    </row>
    <row r="31" spans="1:22" x14ac:dyDescent="0.2">
      <c r="A31" s="84"/>
      <c r="C31" s="23"/>
      <c r="D31" s="30"/>
      <c r="E31" s="30"/>
      <c r="F31" s="23"/>
      <c r="G31" s="23"/>
      <c r="H31" s="109"/>
      <c r="I31" s="23"/>
      <c r="J31" s="109"/>
      <c r="K31" s="23"/>
      <c r="L31" s="23"/>
      <c r="M31" s="109"/>
      <c r="N31" s="109"/>
      <c r="O31" s="23"/>
      <c r="P31" s="109"/>
      <c r="Q31" s="109"/>
      <c r="R31" s="23"/>
      <c r="S31" s="23"/>
      <c r="T31" s="109"/>
      <c r="U31" s="18"/>
    </row>
    <row r="32" spans="1:22" x14ac:dyDescent="0.2">
      <c r="A32" s="84"/>
      <c r="C32" s="23"/>
      <c r="D32" s="30"/>
      <c r="E32" s="30"/>
      <c r="F32" s="23"/>
      <c r="G32" s="23"/>
      <c r="H32" s="109"/>
      <c r="I32" s="23"/>
      <c r="J32" s="109"/>
      <c r="K32" s="23"/>
      <c r="L32" s="23"/>
      <c r="M32" s="109"/>
      <c r="N32" s="109"/>
      <c r="O32" s="23"/>
      <c r="P32" s="109"/>
      <c r="Q32" s="109"/>
      <c r="R32" s="23"/>
      <c r="S32" s="23"/>
      <c r="T32" s="109"/>
      <c r="U32" s="18"/>
    </row>
    <row r="33" spans="1:21" x14ac:dyDescent="0.2">
      <c r="A33" s="84">
        <v>54</v>
      </c>
      <c r="B33" s="21">
        <v>5</v>
      </c>
      <c r="C33" s="23" t="str">
        <f>VLOOKUP(A:A,Gutpunkte!A:B,2,FALSE)</f>
        <v>Eggimann Lara</v>
      </c>
      <c r="D33" s="30">
        <f>VLOOKUP(A:A,Gutpunkte!A:D,4,FALSE)</f>
        <v>89</v>
      </c>
      <c r="E33" s="30" t="str">
        <f>VLOOKUP(A:A,Gutpunkte!A:E,5,FALSE)</f>
        <v>OA</v>
      </c>
      <c r="F33" s="23" t="s">
        <v>213</v>
      </c>
      <c r="G33" s="23" t="str">
        <f>VLOOKUP(A:A,Gutpunkte!A:C,3,FALSE)</f>
        <v>Spiez</v>
      </c>
      <c r="H33" s="23">
        <f>VLOOKUP(A:A,'Rangliste ab 9.Rang'!A:H,8,FALSE)</f>
        <v>99</v>
      </c>
      <c r="I33" s="23">
        <f>VLOOKUP(A:A,'Rangliste ab 9.Rang'!A:I,9,FALSE)</f>
        <v>97</v>
      </c>
      <c r="J33" s="109">
        <f>SUM(H33:I33)</f>
        <v>196</v>
      </c>
      <c r="K33" s="23">
        <f>VLOOKUP(A:A,'Rangliste ab 9.Rang'!A:K,11,FALSE)</f>
        <v>92</v>
      </c>
      <c r="L33" s="23">
        <f>VLOOKUP(A:A,'Rangliste ab 9.Rang'!A:L,12,FALSE)</f>
        <v>91</v>
      </c>
      <c r="M33" s="109">
        <f>SUM(K33:L33)</f>
        <v>183</v>
      </c>
      <c r="N33" s="23">
        <f>VLOOKUP(A:A,'Rangliste ab 9.Rang'!A:N,14,FALSE)</f>
        <v>97</v>
      </c>
      <c r="O33" s="23">
        <f>VLOOKUP(A:A,'Rangliste ab 9.Rang'!A:O,15,FALSE)</f>
        <v>97</v>
      </c>
      <c r="P33" s="109">
        <f>SUM(N33:O33)</f>
        <v>194</v>
      </c>
      <c r="Q33" s="109">
        <f>SUM(P33,M33,J33)</f>
        <v>573</v>
      </c>
      <c r="R33" s="23">
        <f>VLOOKUP(A:A,'Rangliste ab 9.Rang'!A:R,18,FALSE)</f>
        <v>100</v>
      </c>
      <c r="S33" s="23">
        <f>VLOOKUP(A:A,Gutpunkte!A:X,24,FALSE)</f>
        <v>865</v>
      </c>
      <c r="T33" s="109">
        <f>SUM(R33:S33)</f>
        <v>965</v>
      </c>
      <c r="U33" s="18"/>
    </row>
    <row r="34" spans="1:21" x14ac:dyDescent="0.2">
      <c r="A34" s="84"/>
      <c r="C34" s="23"/>
      <c r="D34" s="30"/>
      <c r="E34" s="30"/>
      <c r="F34" s="23"/>
      <c r="G34" s="23"/>
      <c r="H34" s="23"/>
      <c r="I34" s="23"/>
      <c r="J34" s="109"/>
      <c r="K34" s="23"/>
      <c r="L34" s="23"/>
      <c r="M34" s="109"/>
      <c r="N34" s="23"/>
      <c r="O34" s="23"/>
      <c r="P34" s="109"/>
      <c r="Q34" s="109"/>
      <c r="R34" s="23"/>
      <c r="S34" s="23"/>
      <c r="T34" s="109"/>
      <c r="U34" s="18"/>
    </row>
    <row r="35" spans="1:21" x14ac:dyDescent="0.2">
      <c r="A35" s="84"/>
      <c r="C35" s="23"/>
      <c r="D35" s="30"/>
      <c r="E35" s="30"/>
      <c r="F35" s="23"/>
      <c r="G35" s="23"/>
      <c r="H35" s="23"/>
      <c r="I35" s="23"/>
      <c r="J35" s="109"/>
      <c r="K35" s="23"/>
      <c r="L35" s="23"/>
      <c r="M35" s="109"/>
      <c r="N35" s="23"/>
      <c r="O35" s="23"/>
      <c r="P35" s="109"/>
      <c r="Q35" s="109"/>
      <c r="R35" s="23"/>
      <c r="S35" s="23"/>
      <c r="T35" s="109"/>
      <c r="U35" s="18"/>
    </row>
    <row r="36" spans="1:21" x14ac:dyDescent="0.2">
      <c r="A36" s="84"/>
      <c r="C36" s="23"/>
      <c r="D36" s="30"/>
      <c r="E36" s="30"/>
      <c r="F36" s="23"/>
      <c r="G36" s="23"/>
      <c r="H36" s="23"/>
      <c r="I36" s="23"/>
      <c r="J36" s="109"/>
      <c r="K36" s="23"/>
      <c r="L36" s="23"/>
      <c r="M36" s="109"/>
      <c r="N36" s="23"/>
      <c r="O36" s="23"/>
      <c r="P36" s="109"/>
      <c r="Q36" s="109"/>
      <c r="R36" s="23"/>
      <c r="S36" s="23"/>
      <c r="T36" s="109"/>
      <c r="U36" s="18"/>
    </row>
    <row r="37" spans="1:21" x14ac:dyDescent="0.2">
      <c r="A37" s="84">
        <v>274</v>
      </c>
      <c r="B37" s="21">
        <v>6</v>
      </c>
      <c r="C37" s="23" t="str">
        <f>VLOOKUP(A:A,Gutpunkte!A:B,2,FALSE)</f>
        <v>Zbinden Martin</v>
      </c>
      <c r="D37" s="30">
        <f>VLOOKUP(A:A,Gutpunkte!A:D,4,FALSE)</f>
        <v>75</v>
      </c>
      <c r="E37" s="30" t="str">
        <f>VLOOKUP(A:A,Gutpunkte!A:E,5,FALSE)</f>
        <v>MI</v>
      </c>
      <c r="F37" s="23" t="s">
        <v>213</v>
      </c>
      <c r="G37" s="23" t="str">
        <f>VLOOKUP(A:A,Gutpunkte!A:C,3,FALSE)</f>
        <v>Milken</v>
      </c>
      <c r="H37" s="23">
        <f>VLOOKUP(A:A,'Rangliste ab 9.Rang'!A:H,8,FALSE)</f>
        <v>99</v>
      </c>
      <c r="I37" s="23">
        <f>VLOOKUP(A:A,'Rangliste ab 9.Rang'!A:I,9,FALSE)</f>
        <v>99</v>
      </c>
      <c r="J37" s="109">
        <f>SUM(H37:I37)</f>
        <v>198</v>
      </c>
      <c r="K37" s="23">
        <f>VLOOKUP(A:A,'Rangliste ab 9.Rang'!A:K,11,FALSE)</f>
        <v>91</v>
      </c>
      <c r="L37" s="23">
        <f>VLOOKUP(A:A,'Rangliste ab 9.Rang'!A:L,12,FALSE)</f>
        <v>95</v>
      </c>
      <c r="M37" s="109">
        <f>SUM(K37:L37)</f>
        <v>186</v>
      </c>
      <c r="N37" s="23">
        <f>VLOOKUP(A:A,'Rangliste ab 9.Rang'!A:N,14,FALSE)</f>
        <v>91</v>
      </c>
      <c r="O37" s="23">
        <f>VLOOKUP(A:A,'Rangliste ab 9.Rang'!A:O,15,FALSE)</f>
        <v>96</v>
      </c>
      <c r="P37" s="109">
        <f>SUM(N37:O37)</f>
        <v>187</v>
      </c>
      <c r="Q37" s="109">
        <f>SUM(P37,M37,J37)</f>
        <v>571</v>
      </c>
      <c r="R37" s="23">
        <f>VLOOKUP(A:A,'Rangliste ab 9.Rang'!A:R,18,FALSE)</f>
        <v>100</v>
      </c>
      <c r="S37" s="23">
        <f>VLOOKUP(A:A,Gutpunkte!A:X,24,FALSE)</f>
        <v>675</v>
      </c>
      <c r="T37" s="109">
        <f>SUM(R37:S37)</f>
        <v>775</v>
      </c>
      <c r="U37" s="18"/>
    </row>
    <row r="38" spans="1:21" x14ac:dyDescent="0.2">
      <c r="A38" s="84"/>
      <c r="C38" s="23"/>
      <c r="D38" s="30"/>
      <c r="E38" s="30"/>
      <c r="F38" s="23"/>
      <c r="G38" s="23"/>
      <c r="H38" s="23"/>
      <c r="I38" s="23"/>
      <c r="J38" s="109"/>
      <c r="K38" s="23"/>
      <c r="L38" s="23"/>
      <c r="M38" s="109"/>
      <c r="N38" s="23"/>
      <c r="O38" s="23"/>
      <c r="P38" s="109"/>
      <c r="Q38" s="109"/>
      <c r="R38" s="23"/>
      <c r="S38" s="23"/>
      <c r="T38" s="109"/>
      <c r="U38" s="18"/>
    </row>
    <row r="39" spans="1:21" x14ac:dyDescent="0.2">
      <c r="A39" s="84"/>
      <c r="C39" s="23"/>
      <c r="D39" s="30"/>
      <c r="E39" s="30"/>
      <c r="F39" s="23"/>
      <c r="G39" s="23"/>
      <c r="H39" s="23"/>
      <c r="I39" s="23"/>
      <c r="J39" s="109"/>
      <c r="K39" s="23"/>
      <c r="L39" s="23"/>
      <c r="M39" s="109"/>
      <c r="N39" s="23"/>
      <c r="O39" s="23"/>
      <c r="P39" s="109"/>
      <c r="Q39" s="109"/>
      <c r="R39" s="23"/>
      <c r="S39" s="23"/>
      <c r="T39" s="109"/>
      <c r="U39" s="18"/>
    </row>
    <row r="40" spans="1:21" x14ac:dyDescent="0.2">
      <c r="A40" s="84"/>
      <c r="C40" s="23"/>
      <c r="D40" s="30"/>
      <c r="E40" s="30"/>
      <c r="F40" s="23"/>
      <c r="G40" s="23"/>
      <c r="H40" s="23"/>
      <c r="I40" s="23"/>
      <c r="J40" s="109"/>
      <c r="K40" s="23"/>
      <c r="L40" s="23"/>
      <c r="M40" s="109"/>
      <c r="N40" s="23"/>
      <c r="O40" s="23"/>
      <c r="P40" s="109"/>
      <c r="Q40" s="109"/>
      <c r="R40" s="23"/>
      <c r="S40" s="23"/>
      <c r="T40" s="109"/>
      <c r="U40" s="18"/>
    </row>
    <row r="41" spans="1:21" x14ac:dyDescent="0.2">
      <c r="A41" s="84">
        <v>291</v>
      </c>
      <c r="B41" s="21">
        <v>7</v>
      </c>
      <c r="C41" s="23" t="str">
        <f>VLOOKUP(A:A,Gutpunkte!A:B,2,FALSE)</f>
        <v>Bruni Melanie</v>
      </c>
      <c r="D41" s="30">
        <f>VLOOKUP(A:A,Gutpunkte!A:D,4,FALSE)</f>
        <v>93</v>
      </c>
      <c r="E41" s="30" t="str">
        <f>VLOOKUP(A:A,Gutpunkte!A:E,5,FALSE)</f>
        <v>OL</v>
      </c>
      <c r="F41" s="23" t="s">
        <v>213</v>
      </c>
      <c r="G41" s="23" t="str">
        <f>VLOOKUP(A:A,Gutpunkte!A:C,3,FALSE)</f>
        <v>Amsoldingen</v>
      </c>
      <c r="H41" s="23">
        <f>VLOOKUP(A:A,'Rangliste ab 9.Rang'!A:H,8,FALSE)</f>
        <v>98</v>
      </c>
      <c r="I41" s="23">
        <f>VLOOKUP(A:A,'Rangliste ab 9.Rang'!A:I,9,FALSE)</f>
        <v>100</v>
      </c>
      <c r="J41" s="109">
        <f>SUM(H41:I41)</f>
        <v>198</v>
      </c>
      <c r="K41" s="23">
        <f>VLOOKUP(A:A,'Rangliste ab 9.Rang'!A:K,11,FALSE)</f>
        <v>90</v>
      </c>
      <c r="L41" s="23">
        <f>VLOOKUP(A:A,'Rangliste ab 9.Rang'!A:L,12,FALSE)</f>
        <v>94</v>
      </c>
      <c r="M41" s="109">
        <f>SUM(K41:L41)</f>
        <v>184</v>
      </c>
      <c r="N41" s="23">
        <f>VLOOKUP(A:A,'Rangliste ab 9.Rang'!A:N,14,FALSE)</f>
        <v>95</v>
      </c>
      <c r="O41" s="23">
        <f>VLOOKUP(A:A,'Rangliste ab 9.Rang'!A:O,15,FALSE)</f>
        <v>94</v>
      </c>
      <c r="P41" s="109">
        <f>SUM(N41:O41)</f>
        <v>189</v>
      </c>
      <c r="Q41" s="109">
        <f>SUM(P41,M41,J41)</f>
        <v>571</v>
      </c>
      <c r="R41" s="23">
        <f>VLOOKUP(A:A,'Rangliste ab 9.Rang'!A:R,18,FALSE)</f>
        <v>100</v>
      </c>
      <c r="S41" s="23">
        <f>VLOOKUP(A:A,Gutpunkte!A:X,24,FALSE)</f>
        <v>400</v>
      </c>
      <c r="T41" s="109">
        <f>SUM(R41:S41)</f>
        <v>500</v>
      </c>
      <c r="U41" s="18"/>
    </row>
    <row r="42" spans="1:21" x14ac:dyDescent="0.2">
      <c r="A42" s="84"/>
      <c r="C42" s="23"/>
      <c r="D42" s="30"/>
      <c r="E42" s="30"/>
      <c r="F42" s="23"/>
      <c r="G42" s="23"/>
      <c r="H42" s="23"/>
      <c r="I42" s="23"/>
      <c r="J42" s="109"/>
      <c r="K42" s="23"/>
      <c r="L42" s="23"/>
      <c r="M42" s="109"/>
      <c r="N42" s="23"/>
      <c r="O42" s="23"/>
      <c r="P42" s="109"/>
      <c r="Q42" s="109"/>
      <c r="R42" s="23"/>
      <c r="S42" s="23"/>
      <c r="T42" s="109"/>
      <c r="U42" s="18"/>
    </row>
    <row r="43" spans="1:21" x14ac:dyDescent="0.2">
      <c r="A43" s="84"/>
      <c r="C43" s="23"/>
      <c r="D43" s="30"/>
      <c r="E43" s="30"/>
      <c r="F43" s="23"/>
      <c r="G43" s="23"/>
      <c r="H43" s="23"/>
      <c r="I43" s="23"/>
      <c r="J43" s="109"/>
      <c r="K43" s="23"/>
      <c r="L43" s="23"/>
      <c r="M43" s="109"/>
      <c r="N43" s="23"/>
      <c r="O43" s="23"/>
      <c r="P43" s="109"/>
      <c r="Q43" s="109"/>
      <c r="R43" s="23"/>
      <c r="S43" s="23"/>
      <c r="T43" s="109"/>
      <c r="U43" s="18"/>
    </row>
    <row r="44" spans="1:21" x14ac:dyDescent="0.2">
      <c r="A44" s="84"/>
      <c r="C44" s="23"/>
      <c r="D44" s="30"/>
      <c r="E44" s="30"/>
      <c r="F44" s="23"/>
      <c r="G44" s="23"/>
      <c r="H44" s="23"/>
      <c r="I44" s="23"/>
      <c r="J44" s="109"/>
      <c r="K44" s="23"/>
      <c r="L44" s="23"/>
      <c r="M44" s="109"/>
      <c r="N44" s="23"/>
      <c r="O44" s="23"/>
      <c r="P44" s="109"/>
      <c r="Q44" s="109"/>
      <c r="R44" s="23"/>
      <c r="S44" s="23"/>
      <c r="T44" s="109"/>
      <c r="U44" s="18"/>
    </row>
    <row r="45" spans="1:21" x14ac:dyDescent="0.2">
      <c r="A45" s="84">
        <v>286</v>
      </c>
      <c r="B45" s="21">
        <v>8</v>
      </c>
      <c r="C45" s="23" t="str">
        <f>VLOOKUP(A:A,Gutpunkte!A:B,2,FALSE)</f>
        <v>Hofstetter Vanessa</v>
      </c>
      <c r="D45" s="30">
        <f>VLOOKUP(A:A,Gutpunkte!A:D,4,FALSE)</f>
        <v>95</v>
      </c>
      <c r="E45" s="30" t="str">
        <f>VLOOKUP(A:A,Gutpunkte!A:E,5,FALSE)</f>
        <v>MI</v>
      </c>
      <c r="F45" s="23" t="s">
        <v>213</v>
      </c>
      <c r="G45" s="23" t="str">
        <f>VLOOKUP(A:A,Gutpunkte!A:C,3,FALSE)</f>
        <v>Gümmenen</v>
      </c>
      <c r="H45" s="23">
        <f>VLOOKUP(A:A,'Rangliste ab 9.Rang'!A:H,8,FALSE)</f>
        <v>97</v>
      </c>
      <c r="I45" s="23">
        <f>VLOOKUP(A:A,'Rangliste ab 9.Rang'!A:I,9,FALSE)</f>
        <v>95</v>
      </c>
      <c r="J45" s="109">
        <f>SUM(H45:I45)</f>
        <v>192</v>
      </c>
      <c r="K45" s="23">
        <f>VLOOKUP(A:A,'Rangliste ab 9.Rang'!A:K,11,FALSE)</f>
        <v>95</v>
      </c>
      <c r="L45" s="23">
        <f>VLOOKUP(A:A,'Rangliste ab 9.Rang'!A:L,12,FALSE)</f>
        <v>95</v>
      </c>
      <c r="M45" s="109">
        <f>SUM(K45:L45)</f>
        <v>190</v>
      </c>
      <c r="N45" s="23">
        <f>VLOOKUP(A:A,'Rangliste ab 9.Rang'!A:N,14,FALSE)</f>
        <v>93</v>
      </c>
      <c r="O45" s="23">
        <f>VLOOKUP(A:A,'Rangliste ab 9.Rang'!A:O,15,FALSE)</f>
        <v>95</v>
      </c>
      <c r="P45" s="109">
        <f>SUM(N45:O45)</f>
        <v>188</v>
      </c>
      <c r="Q45" s="109">
        <f>SUM(P45,M45,J45)</f>
        <v>570</v>
      </c>
      <c r="R45" s="23">
        <f>VLOOKUP(A:A,'Rangliste ab 9.Rang'!A:R,18,FALSE)</f>
        <v>100</v>
      </c>
      <c r="S45" s="23">
        <f>VLOOKUP(A:A,Gutpunkte!A:X,24,FALSE)</f>
        <v>360</v>
      </c>
      <c r="T45" s="109">
        <f>SUM(R45:S45)</f>
        <v>460</v>
      </c>
      <c r="U45" s="18"/>
    </row>
    <row r="46" spans="1:21" x14ac:dyDescent="0.2">
      <c r="A46" s="84"/>
      <c r="C46" s="23"/>
      <c r="D46" s="30"/>
      <c r="E46" s="30"/>
      <c r="F46" s="23"/>
      <c r="G46" s="23"/>
      <c r="H46" s="23"/>
      <c r="I46" s="23"/>
      <c r="J46" s="109"/>
      <c r="K46" s="23"/>
      <c r="L46" s="23"/>
      <c r="M46" s="109"/>
      <c r="N46" s="23"/>
      <c r="O46" s="23"/>
      <c r="P46" s="109"/>
      <c r="Q46" s="109"/>
      <c r="R46" s="23"/>
      <c r="S46" s="23"/>
      <c r="T46" s="109"/>
      <c r="U46" s="18"/>
    </row>
    <row r="47" spans="1:21" x14ac:dyDescent="0.2">
      <c r="A47" s="84"/>
      <c r="C47" s="23"/>
      <c r="D47" s="30"/>
      <c r="E47" s="30"/>
      <c r="F47" s="23"/>
      <c r="G47" s="23"/>
      <c r="H47" s="23"/>
      <c r="I47" s="23"/>
      <c r="J47" s="109"/>
      <c r="K47" s="23"/>
      <c r="L47" s="23"/>
      <c r="M47" s="109"/>
      <c r="N47" s="23"/>
      <c r="O47" s="23"/>
      <c r="P47" s="109"/>
      <c r="Q47" s="109"/>
      <c r="R47" s="23"/>
      <c r="S47" s="23"/>
      <c r="T47" s="109"/>
      <c r="U47" s="18"/>
    </row>
    <row r="48" spans="1:21" x14ac:dyDescent="0.2">
      <c r="A48" s="84"/>
      <c r="C48" s="23"/>
      <c r="D48" s="30"/>
      <c r="E48" s="30"/>
      <c r="F48" s="23"/>
      <c r="G48" s="23"/>
      <c r="H48" s="23"/>
      <c r="I48" s="23"/>
      <c r="J48" s="109"/>
      <c r="K48" s="23"/>
      <c r="L48" s="23"/>
      <c r="M48" s="109"/>
      <c r="N48" s="23"/>
      <c r="O48" s="23"/>
      <c r="P48" s="109"/>
      <c r="Q48" s="109"/>
      <c r="R48" s="23"/>
      <c r="S48" s="23"/>
      <c r="T48" s="109"/>
      <c r="U48" s="18"/>
    </row>
    <row r="49" spans="1:22" x14ac:dyDescent="0.2">
      <c r="A49" s="84"/>
      <c r="C49" s="23"/>
      <c r="D49" s="30"/>
      <c r="E49" s="30"/>
      <c r="F49" s="23"/>
      <c r="G49" s="23"/>
      <c r="H49" s="23"/>
      <c r="I49" s="109"/>
      <c r="J49" s="109"/>
      <c r="K49" s="23"/>
      <c r="L49" s="23"/>
      <c r="M49" s="109"/>
      <c r="N49" s="23"/>
      <c r="O49" s="23"/>
      <c r="P49" s="109"/>
      <c r="Q49" s="109"/>
      <c r="R49" s="23"/>
      <c r="S49" s="23"/>
      <c r="T49" s="109"/>
      <c r="U49" s="18"/>
      <c r="V49" s="29"/>
    </row>
    <row r="50" spans="1:22" x14ac:dyDescent="0.2">
      <c r="A50" s="84"/>
      <c r="C50" s="23"/>
      <c r="D50" s="30"/>
      <c r="E50" s="30"/>
      <c r="F50" s="23"/>
      <c r="G50" s="23"/>
      <c r="H50" s="23"/>
      <c r="I50" s="109"/>
      <c r="J50" s="109"/>
      <c r="K50" s="23"/>
      <c r="L50" s="23"/>
      <c r="M50" s="109"/>
      <c r="N50" s="23"/>
      <c r="O50" s="23"/>
      <c r="P50" s="109"/>
      <c r="Q50" s="109"/>
      <c r="R50" s="23"/>
      <c r="S50" s="23"/>
      <c r="T50" s="109"/>
      <c r="U50" s="18"/>
      <c r="V50" s="29"/>
    </row>
    <row r="51" spans="1:22" x14ac:dyDescent="0.2">
      <c r="A51" s="84"/>
      <c r="C51" s="23"/>
      <c r="D51" s="30"/>
      <c r="E51" s="30"/>
      <c r="F51" s="23"/>
      <c r="G51" s="23"/>
      <c r="H51" s="23"/>
      <c r="I51" s="109"/>
      <c r="J51" s="109"/>
      <c r="K51" s="23"/>
      <c r="L51" s="23"/>
      <c r="M51" s="109"/>
      <c r="N51" s="23"/>
      <c r="O51" s="23"/>
      <c r="P51" s="109"/>
      <c r="Q51" s="109"/>
      <c r="R51" s="23"/>
      <c r="S51" s="23"/>
      <c r="T51" s="109"/>
      <c r="U51" s="18"/>
      <c r="V51" s="29"/>
    </row>
    <row r="52" spans="1:22" x14ac:dyDescent="0.2">
      <c r="A52" s="84"/>
      <c r="C52" s="23"/>
      <c r="D52" s="30"/>
      <c r="E52" s="30"/>
      <c r="F52" s="23"/>
      <c r="G52" s="23"/>
      <c r="H52" s="109"/>
      <c r="I52" s="23"/>
      <c r="J52" s="109"/>
      <c r="K52" s="23"/>
      <c r="L52" s="23"/>
      <c r="M52" s="109"/>
      <c r="N52" s="109"/>
      <c r="O52" s="23"/>
      <c r="P52" s="109"/>
      <c r="Q52" s="109"/>
      <c r="R52" s="23"/>
      <c r="S52" s="23"/>
      <c r="T52" s="109"/>
      <c r="U52" s="18"/>
    </row>
    <row r="53" spans="1:22" x14ac:dyDescent="0.2">
      <c r="A53" s="84"/>
      <c r="C53" s="23"/>
      <c r="D53" s="30"/>
      <c r="E53" s="30"/>
      <c r="F53" s="23"/>
      <c r="G53" s="23"/>
      <c r="H53" s="109"/>
      <c r="I53" s="23"/>
      <c r="J53" s="109"/>
      <c r="K53" s="23"/>
      <c r="L53" s="23"/>
      <c r="M53" s="109"/>
      <c r="N53" s="109"/>
      <c r="O53" s="23"/>
      <c r="P53" s="109"/>
      <c r="Q53" s="109"/>
      <c r="R53" s="23"/>
      <c r="S53" s="23"/>
      <c r="T53" s="109"/>
      <c r="U53" s="18"/>
    </row>
    <row r="54" spans="1:22" x14ac:dyDescent="0.2">
      <c r="A54" s="84"/>
      <c r="C54" s="23"/>
      <c r="D54" s="30"/>
      <c r="E54" s="30"/>
      <c r="F54" s="23"/>
      <c r="G54" s="23"/>
      <c r="H54" s="109"/>
      <c r="I54" s="23"/>
      <c r="J54" s="109"/>
      <c r="K54" s="23"/>
      <c r="L54" s="23"/>
      <c r="M54" s="109"/>
      <c r="N54" s="109"/>
      <c r="O54" s="23"/>
      <c r="P54" s="109"/>
      <c r="Q54" s="109"/>
      <c r="R54" s="23"/>
      <c r="S54" s="23"/>
      <c r="T54" s="109"/>
      <c r="U54" s="18"/>
    </row>
    <row r="55" spans="1:22" x14ac:dyDescent="0.2">
      <c r="A55" s="84"/>
      <c r="C55" s="23"/>
      <c r="D55" s="30"/>
      <c r="E55" s="30"/>
      <c r="F55" s="23"/>
      <c r="G55" s="23"/>
      <c r="H55" s="23"/>
      <c r="I55" s="23"/>
      <c r="J55" s="109"/>
      <c r="K55" s="23"/>
      <c r="L55" s="23"/>
      <c r="M55" s="109"/>
      <c r="N55" s="23"/>
      <c r="O55" s="23"/>
      <c r="P55" s="109"/>
      <c r="Q55" s="109"/>
      <c r="R55" s="23"/>
      <c r="S55" s="23"/>
      <c r="T55" s="109"/>
      <c r="U55" s="18"/>
    </row>
    <row r="56" spans="1:22" x14ac:dyDescent="0.2">
      <c r="A56" s="84"/>
      <c r="C56" s="23"/>
      <c r="D56" s="30"/>
      <c r="E56" s="30"/>
      <c r="F56" s="23"/>
      <c r="G56" s="23"/>
      <c r="H56" s="23"/>
      <c r="I56" s="23"/>
      <c r="J56" s="109"/>
      <c r="K56" s="23"/>
      <c r="L56" s="23"/>
      <c r="M56" s="109"/>
      <c r="N56" s="23"/>
      <c r="O56" s="23"/>
      <c r="P56" s="109"/>
      <c r="Q56" s="109"/>
      <c r="R56" s="23"/>
      <c r="S56" s="23"/>
      <c r="T56" s="109"/>
      <c r="U56" s="18"/>
    </row>
    <row r="57" spans="1:22" x14ac:dyDescent="0.2">
      <c r="A57" s="84"/>
      <c r="C57" s="23"/>
      <c r="D57" s="30"/>
      <c r="E57" s="30"/>
      <c r="F57" s="23"/>
      <c r="G57" s="23"/>
      <c r="H57" s="23"/>
      <c r="I57" s="23"/>
      <c r="J57" s="109"/>
      <c r="K57" s="23"/>
      <c r="L57" s="23"/>
      <c r="M57" s="109"/>
      <c r="N57" s="23"/>
      <c r="O57" s="23"/>
      <c r="P57" s="109"/>
      <c r="Q57" s="109"/>
      <c r="R57" s="23"/>
      <c r="S57" s="23"/>
      <c r="T57" s="109"/>
      <c r="U57" s="18"/>
    </row>
    <row r="58" spans="1:22" x14ac:dyDescent="0.2">
      <c r="A58" s="84"/>
      <c r="C58" s="23"/>
      <c r="D58" s="30"/>
      <c r="E58" s="30"/>
      <c r="F58" s="23"/>
      <c r="G58" s="23"/>
      <c r="H58" s="23"/>
      <c r="I58" s="23"/>
      <c r="J58" s="109"/>
      <c r="K58" s="23"/>
      <c r="L58" s="23"/>
      <c r="M58" s="109"/>
      <c r="N58" s="23"/>
      <c r="O58" s="23"/>
      <c r="P58" s="109"/>
      <c r="Q58" s="109"/>
      <c r="R58" s="23"/>
      <c r="S58" s="23"/>
      <c r="T58" s="109"/>
      <c r="U58" s="18"/>
    </row>
    <row r="59" spans="1:22" x14ac:dyDescent="0.2">
      <c r="A59" s="84"/>
      <c r="C59" s="23"/>
      <c r="D59" s="30"/>
      <c r="E59" s="30"/>
      <c r="F59" s="23"/>
      <c r="G59" s="23"/>
      <c r="H59" s="23"/>
      <c r="I59" s="23"/>
      <c r="J59" s="109"/>
      <c r="K59" s="23"/>
      <c r="L59" s="23"/>
      <c r="M59" s="109"/>
      <c r="N59" s="23"/>
      <c r="O59" s="23"/>
      <c r="P59" s="109"/>
      <c r="Q59" s="109"/>
      <c r="R59" s="23"/>
      <c r="S59" s="23"/>
      <c r="T59" s="109"/>
      <c r="U59" s="18"/>
    </row>
    <row r="60" spans="1:22" x14ac:dyDescent="0.2">
      <c r="A60" s="84"/>
      <c r="C60" s="23"/>
      <c r="D60" s="30"/>
      <c r="E60" s="30"/>
      <c r="F60" s="23"/>
      <c r="G60" s="23"/>
      <c r="H60" s="23"/>
      <c r="I60" s="23"/>
      <c r="J60" s="109"/>
      <c r="K60" s="23"/>
      <c r="L60" s="23"/>
      <c r="M60" s="109"/>
      <c r="N60" s="23"/>
      <c r="O60" s="23"/>
      <c r="P60" s="109"/>
      <c r="Q60" s="109"/>
      <c r="R60" s="23"/>
      <c r="S60" s="23"/>
      <c r="T60" s="109"/>
      <c r="U60" s="18"/>
    </row>
    <row r="61" spans="1:22" x14ac:dyDescent="0.2">
      <c r="A61" s="84"/>
      <c r="C61" s="23"/>
      <c r="D61" s="30"/>
      <c r="E61" s="30"/>
      <c r="F61" s="23"/>
      <c r="G61" s="23"/>
      <c r="H61" s="23"/>
      <c r="I61" s="23"/>
      <c r="J61" s="109"/>
      <c r="K61" s="23"/>
      <c r="L61" s="23"/>
      <c r="M61" s="109"/>
      <c r="N61" s="23"/>
      <c r="O61" s="23"/>
      <c r="P61" s="109"/>
      <c r="Q61" s="109"/>
      <c r="R61" s="23"/>
      <c r="S61" s="23"/>
      <c r="T61" s="109"/>
      <c r="U61" s="18"/>
    </row>
    <row r="62" spans="1:22" x14ac:dyDescent="0.2">
      <c r="A62" s="84"/>
      <c r="C62" s="23"/>
      <c r="D62" s="30"/>
      <c r="E62" s="30"/>
      <c r="F62" s="23"/>
      <c r="G62" s="23"/>
      <c r="H62" s="23"/>
      <c r="I62" s="23"/>
      <c r="J62" s="109"/>
      <c r="K62" s="23"/>
      <c r="L62" s="23"/>
      <c r="M62" s="109"/>
      <c r="N62" s="23"/>
      <c r="O62" s="23"/>
      <c r="P62" s="109"/>
      <c r="Q62" s="109"/>
      <c r="R62" s="23"/>
      <c r="S62" s="23"/>
      <c r="T62" s="109"/>
      <c r="U62" s="18"/>
    </row>
    <row r="63" spans="1:22" x14ac:dyDescent="0.2">
      <c r="A63" s="84"/>
      <c r="C63" s="23"/>
      <c r="D63" s="30"/>
      <c r="E63" s="30"/>
      <c r="F63" s="23"/>
      <c r="G63" s="23"/>
      <c r="H63" s="23"/>
      <c r="I63" s="23"/>
      <c r="J63" s="109"/>
      <c r="K63" s="23"/>
      <c r="L63" s="23"/>
      <c r="M63" s="109"/>
      <c r="N63" s="23"/>
      <c r="O63" s="23"/>
      <c r="P63" s="109"/>
      <c r="Q63" s="109"/>
      <c r="R63" s="23"/>
      <c r="S63" s="23"/>
      <c r="T63" s="109"/>
      <c r="U63" s="18"/>
    </row>
    <row r="64" spans="1:22" x14ac:dyDescent="0.2">
      <c r="A64" s="84"/>
      <c r="C64" s="23"/>
      <c r="D64" s="30"/>
      <c r="E64" s="30"/>
      <c r="F64" s="23"/>
      <c r="G64" s="23"/>
      <c r="H64" s="23"/>
      <c r="I64" s="23"/>
      <c r="J64" s="109"/>
      <c r="K64" s="23"/>
      <c r="L64" s="23"/>
      <c r="M64" s="109"/>
      <c r="N64" s="23"/>
      <c r="O64" s="23"/>
      <c r="P64" s="109"/>
      <c r="Q64" s="109"/>
      <c r="R64" s="23"/>
      <c r="S64" s="23"/>
      <c r="T64" s="109"/>
      <c r="U64" s="18"/>
    </row>
    <row r="65" spans="1:22" x14ac:dyDescent="0.2">
      <c r="A65" s="84"/>
      <c r="C65" s="23"/>
      <c r="D65" s="30"/>
      <c r="E65" s="30"/>
      <c r="F65" s="23"/>
      <c r="G65" s="23"/>
      <c r="H65" s="23"/>
      <c r="I65" s="23"/>
      <c r="J65" s="109"/>
      <c r="K65" s="23"/>
      <c r="L65" s="23"/>
      <c r="M65" s="109"/>
      <c r="N65" s="23"/>
      <c r="O65" s="23"/>
      <c r="P65" s="109"/>
      <c r="Q65" s="109"/>
      <c r="R65" s="23"/>
      <c r="S65" s="23"/>
      <c r="T65" s="109"/>
      <c r="U65" s="18"/>
    </row>
    <row r="66" spans="1:22" x14ac:dyDescent="0.2">
      <c r="A66" s="84"/>
      <c r="C66" s="23"/>
      <c r="D66" s="30"/>
      <c r="E66" s="30"/>
      <c r="F66" s="23"/>
      <c r="G66" s="23"/>
      <c r="H66" s="23"/>
      <c r="I66" s="23"/>
      <c r="J66" s="109"/>
      <c r="K66" s="23"/>
      <c r="L66" s="23"/>
      <c r="M66" s="109"/>
      <c r="N66" s="23"/>
      <c r="O66" s="23"/>
      <c r="P66" s="109"/>
      <c r="Q66" s="109"/>
      <c r="R66" s="23"/>
      <c r="S66" s="23"/>
      <c r="T66" s="109"/>
      <c r="U66" s="18"/>
    </row>
    <row r="67" spans="1:22" x14ac:dyDescent="0.2">
      <c r="A67" s="100"/>
      <c r="C67" s="23"/>
      <c r="D67" s="30"/>
      <c r="E67" s="30"/>
      <c r="F67" s="23"/>
      <c r="G67" s="23"/>
      <c r="H67" s="23"/>
      <c r="I67" s="23"/>
      <c r="J67" s="4"/>
      <c r="K67" s="23"/>
      <c r="L67" s="23"/>
      <c r="M67" s="4"/>
      <c r="N67" s="23"/>
      <c r="O67" s="23"/>
      <c r="P67" s="4"/>
      <c r="R67" s="101"/>
      <c r="S67" s="23"/>
      <c r="T67" s="18"/>
      <c r="U67" s="18"/>
    </row>
    <row r="68" spans="1:22" x14ac:dyDescent="0.2">
      <c r="A68" s="100"/>
      <c r="C68" s="23"/>
      <c r="D68" s="30"/>
      <c r="E68" s="30"/>
      <c r="F68" s="23"/>
      <c r="G68" s="23"/>
      <c r="H68" s="23"/>
      <c r="I68" s="23"/>
      <c r="J68" s="4"/>
      <c r="K68" s="23"/>
      <c r="L68" s="23"/>
      <c r="M68" s="4"/>
      <c r="N68" s="23"/>
      <c r="O68" s="23"/>
      <c r="P68" s="4"/>
      <c r="R68" s="101"/>
      <c r="S68" s="23"/>
      <c r="T68" s="18"/>
      <c r="U68" s="18"/>
    </row>
    <row r="69" spans="1:22" x14ac:dyDescent="0.2">
      <c r="A69" s="100"/>
      <c r="C69" s="23"/>
      <c r="D69" s="30"/>
      <c r="E69" s="30"/>
      <c r="F69" s="23"/>
      <c r="G69" s="23"/>
      <c r="H69" s="23"/>
      <c r="I69" s="23"/>
      <c r="J69" s="4"/>
      <c r="K69" s="23"/>
      <c r="L69" s="23"/>
      <c r="M69" s="4"/>
      <c r="N69" s="23"/>
      <c r="O69" s="23"/>
      <c r="P69" s="4"/>
      <c r="R69" s="101"/>
      <c r="S69" s="23"/>
      <c r="T69" s="18"/>
      <c r="U69" s="18"/>
      <c r="V69" s="29"/>
    </row>
    <row r="70" spans="1:22" x14ac:dyDescent="0.2">
      <c r="A70" s="100"/>
      <c r="C70" s="23"/>
      <c r="D70" s="30"/>
      <c r="E70" s="30"/>
      <c r="F70" s="23"/>
      <c r="G70" s="23"/>
      <c r="H70" s="23"/>
      <c r="I70" s="23"/>
      <c r="J70" s="4"/>
      <c r="K70" s="23"/>
      <c r="L70" s="23"/>
      <c r="M70" s="4"/>
      <c r="N70" s="23"/>
      <c r="O70" s="23"/>
      <c r="P70" s="4"/>
      <c r="R70" s="101"/>
      <c r="S70" s="23"/>
      <c r="T70" s="18"/>
      <c r="U70" s="18"/>
    </row>
  </sheetData>
  <sheetProtection selectLockedCells="1"/>
  <mergeCells count="6">
    <mergeCell ref="R14:T14"/>
    <mergeCell ref="H13:J13"/>
    <mergeCell ref="K13:M13"/>
    <mergeCell ref="N13:P13"/>
    <mergeCell ref="B7:U7"/>
    <mergeCell ref="B8:U8"/>
  </mergeCells>
  <phoneticPr fontId="0" type="noConversion"/>
  <pageMargins left="0.24" right="7.874015748031496E-2" top="0.6" bottom="0.19685039370078741" header="0.36" footer="0.33"/>
  <pageSetup paperSize="9" scale="90" orientation="portrait" r:id="rId1"/>
  <headerFooter alignWithMargins="0">
    <oddFooter>&amp;L&amp;G&amp;C&amp;"Arial,Fett"&amp;12Hauptsponsoren&amp;R&amp;G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76"/>
  <sheetViews>
    <sheetView zoomScaleNormal="100" workbookViewId="0">
      <selection activeCell="A21" sqref="A21"/>
    </sheetView>
  </sheetViews>
  <sheetFormatPr baseColWidth="10" defaultRowHeight="12" x14ac:dyDescent="0.2"/>
  <cols>
    <col min="1" max="1" width="11.42578125" style="84"/>
    <col min="2" max="2" width="4.42578125" style="104" customWidth="1"/>
    <col min="3" max="3" width="21.5703125" style="1" customWidth="1"/>
    <col min="4" max="4" width="4.28515625" style="1" customWidth="1"/>
    <col min="5" max="5" width="3.28515625" style="1" customWidth="1"/>
    <col min="6" max="6" width="3" style="1" customWidth="1"/>
    <col min="7" max="7" width="16.85546875" style="1" customWidth="1"/>
    <col min="8" max="9" width="3.7109375" style="82" customWidth="1"/>
    <col min="10" max="10" width="4.28515625" style="79" customWidth="1"/>
    <col min="11" max="12" width="3.7109375" style="82" customWidth="1"/>
    <col min="13" max="13" width="4.28515625" style="79" customWidth="1"/>
    <col min="14" max="15" width="3.7109375" style="82" customWidth="1"/>
    <col min="16" max="16" width="4.28515625" style="79" customWidth="1"/>
    <col min="17" max="17" width="5.42578125" style="4" customWidth="1"/>
    <col min="18" max="18" width="4.42578125" style="84" customWidth="1"/>
    <col min="19" max="19" width="5.140625" style="1" customWidth="1"/>
    <col min="20" max="20" width="7.140625" style="4" customWidth="1"/>
    <col min="21" max="21" width="5.42578125" style="4" customWidth="1"/>
    <col min="22" max="22" width="8" style="1" customWidth="1"/>
    <col min="23" max="23" width="6" style="4" customWidth="1"/>
    <col min="24" max="24" width="5.85546875" style="1" customWidth="1"/>
    <col min="25" max="25" width="4.42578125" style="1" customWidth="1"/>
    <col min="26" max="26" width="5.42578125" style="1" customWidth="1"/>
    <col min="27" max="16384" width="11.42578125" style="1"/>
  </cols>
  <sheetData>
    <row r="2" spans="1:32" s="84" customFormat="1" ht="15.75" x14ac:dyDescent="0.25">
      <c r="B2" s="102"/>
      <c r="C2" s="80"/>
      <c r="D2" s="80"/>
      <c r="E2" s="80"/>
      <c r="F2" s="80"/>
      <c r="G2" s="156" t="s">
        <v>440</v>
      </c>
      <c r="H2" s="156"/>
      <c r="I2" s="156"/>
      <c r="J2" s="156"/>
      <c r="K2" s="156"/>
      <c r="L2" s="156"/>
      <c r="M2" s="156"/>
      <c r="N2" s="156"/>
      <c r="O2" s="80"/>
      <c r="P2" s="80"/>
      <c r="Q2" s="80"/>
      <c r="R2" s="80"/>
      <c r="S2" s="80"/>
      <c r="T2" s="80"/>
      <c r="U2" s="86"/>
      <c r="W2" s="86"/>
    </row>
    <row r="3" spans="1:32" s="84" customFormat="1" ht="15.75" x14ac:dyDescent="0.25">
      <c r="B3" s="102"/>
      <c r="C3" s="80"/>
      <c r="D3" s="80"/>
      <c r="E3" s="80"/>
      <c r="F3" s="80"/>
      <c r="G3" s="80" t="s">
        <v>441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6"/>
      <c r="W3" s="86"/>
    </row>
    <row r="4" spans="1:32" ht="15.75" x14ac:dyDescent="0.25">
      <c r="B4" s="103"/>
      <c r="C4" s="24"/>
      <c r="D4" s="24"/>
      <c r="E4" s="24"/>
      <c r="F4" s="24"/>
      <c r="G4" s="24"/>
      <c r="H4" s="81"/>
      <c r="I4" s="81"/>
      <c r="J4" s="24"/>
      <c r="K4" s="81"/>
      <c r="L4" s="81"/>
      <c r="M4" s="24"/>
      <c r="N4" s="81"/>
      <c r="O4" s="81"/>
      <c r="P4" s="24"/>
      <c r="Q4" s="24"/>
      <c r="R4" s="81"/>
      <c r="S4" s="24"/>
      <c r="T4" s="24"/>
    </row>
    <row r="5" spans="1:32" ht="12.75" customHeight="1" x14ac:dyDescent="0.2">
      <c r="I5" s="83" t="s">
        <v>164</v>
      </c>
      <c r="J5" s="77"/>
      <c r="L5" s="83" t="s">
        <v>165</v>
      </c>
      <c r="M5" s="77"/>
      <c r="O5" s="83" t="s">
        <v>166</v>
      </c>
      <c r="P5" s="77"/>
      <c r="R5" s="155" t="s">
        <v>6</v>
      </c>
      <c r="S5" s="155"/>
      <c r="T5" s="155"/>
      <c r="U5" s="5"/>
      <c r="V5" s="5"/>
      <c r="W5" s="5"/>
    </row>
    <row r="6" spans="1:32" s="2" customFormat="1" ht="23.25" customHeight="1" x14ac:dyDescent="0.2">
      <c r="A6" s="95" t="s">
        <v>211</v>
      </c>
      <c r="B6" s="108"/>
      <c r="C6" s="109" t="s">
        <v>1</v>
      </c>
      <c r="D6" s="110" t="s">
        <v>2</v>
      </c>
      <c r="E6" s="110" t="s">
        <v>3</v>
      </c>
      <c r="F6" s="109"/>
      <c r="G6" s="109" t="s">
        <v>4</v>
      </c>
      <c r="H6" s="107">
        <v>1</v>
      </c>
      <c r="I6" s="107">
        <v>2</v>
      </c>
      <c r="J6" s="111" t="s">
        <v>161</v>
      </c>
      <c r="K6" s="107">
        <v>1</v>
      </c>
      <c r="L6" s="107">
        <v>2</v>
      </c>
      <c r="M6" s="111" t="s">
        <v>162</v>
      </c>
      <c r="N6" s="107">
        <v>1</v>
      </c>
      <c r="O6" s="107">
        <v>2</v>
      </c>
      <c r="P6" s="111" t="s">
        <v>163</v>
      </c>
      <c r="Q6" s="2" t="s">
        <v>5</v>
      </c>
      <c r="R6" s="112" t="s">
        <v>75</v>
      </c>
      <c r="S6" s="109" t="s">
        <v>76</v>
      </c>
      <c r="T6" s="109" t="s">
        <v>5</v>
      </c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2" hidden="1" customHeight="1" x14ac:dyDescent="0.2">
      <c r="A7" s="84">
        <v>180</v>
      </c>
      <c r="B7" s="104">
        <v>1</v>
      </c>
      <c r="C7" s="11" t="str">
        <f>VLOOKUP(A:A,Gutpunkte!A:B,2,FALSE)</f>
        <v>Rouiller Nicolas</v>
      </c>
      <c r="D7" s="28">
        <f>VLOOKUP(A:A,Gutpunkte!A:D,4,FALSE)</f>
        <v>87</v>
      </c>
      <c r="E7" s="28" t="str">
        <f>VLOOKUP(A:A,Gutpunkte!A:E,5,FALSE)</f>
        <v>MI</v>
      </c>
      <c r="F7" s="11" t="s">
        <v>214</v>
      </c>
      <c r="G7" s="11" t="str">
        <f>VLOOKUP(A:A,Gutpunkte!A:C,3,FALSE)</f>
        <v>Thörishaus</v>
      </c>
      <c r="H7" s="97">
        <v>99</v>
      </c>
      <c r="I7" s="97">
        <v>98</v>
      </c>
      <c r="J7" s="78">
        <f t="shared" ref="J7:J38" si="0">H7+I7</f>
        <v>197</v>
      </c>
      <c r="K7" s="97">
        <v>93</v>
      </c>
      <c r="L7" s="97">
        <v>95</v>
      </c>
      <c r="M7" s="78">
        <f t="shared" ref="M7:M38" si="1">K7+L7</f>
        <v>188</v>
      </c>
      <c r="N7" s="97">
        <v>98</v>
      </c>
      <c r="O7" s="97">
        <v>97</v>
      </c>
      <c r="P7" s="78">
        <f t="shared" ref="P7:P38" si="2">N7+O7</f>
        <v>195</v>
      </c>
      <c r="Q7" s="4">
        <f t="shared" ref="Q7:Q38" si="3">J7+M7+P7</f>
        <v>580</v>
      </c>
      <c r="R7" s="85">
        <v>100</v>
      </c>
      <c r="S7" s="11">
        <f>VLOOKUP(A:A,Gutpunkte!A:X,24,FALSE)</f>
        <v>965</v>
      </c>
      <c r="T7" s="18">
        <f t="shared" ref="T7:T38" si="4">SUM(R7:S7)</f>
        <v>1065</v>
      </c>
    </row>
    <row r="8" spans="1:32" ht="12" hidden="1" customHeight="1" x14ac:dyDescent="0.2">
      <c r="A8" s="84">
        <v>304</v>
      </c>
      <c r="B8" s="104">
        <v>2</v>
      </c>
      <c r="C8" s="11" t="str">
        <f>VLOOKUP(A:A,Gutpunkte!A:B,2,FALSE)</f>
        <v>Füglister Fabienne</v>
      </c>
      <c r="D8" s="28">
        <f>VLOOKUP(A:A,Gutpunkte!A:D,4,FALSE)</f>
        <v>92</v>
      </c>
      <c r="E8" s="28" t="str">
        <f>VLOOKUP(A:A,Gutpunkte!A:E,5,FALSE)</f>
        <v>MI</v>
      </c>
      <c r="F8" s="11" t="s">
        <v>214</v>
      </c>
      <c r="G8" s="11" t="str">
        <f>VLOOKUP(A:A,Gutpunkte!A:C,3,FALSE)</f>
        <v>Bern</v>
      </c>
      <c r="H8" s="97">
        <v>99</v>
      </c>
      <c r="I8" s="97">
        <v>97</v>
      </c>
      <c r="J8" s="78">
        <f t="shared" si="0"/>
        <v>196</v>
      </c>
      <c r="K8" s="97">
        <v>96</v>
      </c>
      <c r="L8" s="97">
        <v>95</v>
      </c>
      <c r="M8" s="78">
        <f t="shared" si="1"/>
        <v>191</v>
      </c>
      <c r="N8" s="97">
        <v>92</v>
      </c>
      <c r="O8" s="97">
        <v>98</v>
      </c>
      <c r="P8" s="78">
        <f t="shared" si="2"/>
        <v>190</v>
      </c>
      <c r="Q8" s="4">
        <f t="shared" si="3"/>
        <v>577</v>
      </c>
      <c r="R8" s="85">
        <v>100</v>
      </c>
      <c r="S8" s="11">
        <f>VLOOKUP(A:A,Gutpunkte!A:X,24,FALSE)</f>
        <v>295</v>
      </c>
      <c r="T8" s="18">
        <f t="shared" si="4"/>
        <v>395</v>
      </c>
      <c r="V8" s="6"/>
      <c r="W8" s="6"/>
      <c r="X8" s="6"/>
      <c r="Y8" s="6"/>
      <c r="Z8" s="6"/>
      <c r="AC8" s="6"/>
      <c r="AD8" s="6"/>
      <c r="AE8" s="6"/>
      <c r="AF8" s="16"/>
    </row>
    <row r="9" spans="1:32" ht="12" hidden="1" customHeight="1" x14ac:dyDescent="0.2">
      <c r="A9" s="84">
        <v>342</v>
      </c>
      <c r="B9" s="104">
        <v>3</v>
      </c>
      <c r="C9" s="11" t="str">
        <f>VLOOKUP(A:A,Gutpunkte!A:B,2,FALSE)</f>
        <v>Bieri Ramona</v>
      </c>
      <c r="D9" s="28">
        <f>VLOOKUP(A:A,Gutpunkte!A:D,4,FALSE)</f>
        <v>90</v>
      </c>
      <c r="E9" s="28" t="str">
        <f>VLOOKUP(A:A,Gutpunkte!A:E,5,FALSE)</f>
        <v>OL</v>
      </c>
      <c r="F9" s="11" t="s">
        <v>213</v>
      </c>
      <c r="G9" s="11" t="str">
        <f>VLOOKUP(A:A,Gutpunkte!A:C,3,FALSE)</f>
        <v>Belp</v>
      </c>
      <c r="H9" s="106">
        <v>97</v>
      </c>
      <c r="I9" s="106">
        <v>98</v>
      </c>
      <c r="J9" s="78">
        <f t="shared" si="0"/>
        <v>195</v>
      </c>
      <c r="K9" s="106">
        <v>93</v>
      </c>
      <c r="L9" s="106">
        <v>96</v>
      </c>
      <c r="M9" s="78">
        <f t="shared" si="1"/>
        <v>189</v>
      </c>
      <c r="N9" s="106">
        <v>95</v>
      </c>
      <c r="O9" s="106">
        <v>95</v>
      </c>
      <c r="P9" s="78">
        <f t="shared" si="2"/>
        <v>190</v>
      </c>
      <c r="Q9" s="4">
        <f t="shared" si="3"/>
        <v>574</v>
      </c>
      <c r="R9" s="84">
        <v>100</v>
      </c>
      <c r="S9" s="1">
        <f>VLOOKUP(A:A,Gutpunkte!A:X,24,FALSE)</f>
        <v>0</v>
      </c>
      <c r="T9" s="4">
        <f t="shared" si="4"/>
        <v>100</v>
      </c>
    </row>
    <row r="10" spans="1:32" ht="12" hidden="1" customHeight="1" x14ac:dyDescent="0.2">
      <c r="A10" s="84">
        <v>288</v>
      </c>
      <c r="B10" s="104">
        <v>4</v>
      </c>
      <c r="C10" s="11" t="str">
        <f>VLOOKUP(A:A,Gutpunkte!A:B,2,FALSE)</f>
        <v>Heynen Michelle</v>
      </c>
      <c r="D10" s="28">
        <f>VLOOKUP(A:A,Gutpunkte!A:D,4,FALSE)</f>
        <v>96</v>
      </c>
      <c r="E10" s="28" t="str">
        <f>VLOOKUP(A:A,Gutpunkte!A:E,5,FALSE)</f>
        <v>MI</v>
      </c>
      <c r="F10" s="11" t="s">
        <v>213</v>
      </c>
      <c r="G10" s="11" t="str">
        <f>VLOOKUP(A:A,Gutpunkte!A:C,3,FALSE)</f>
        <v>Bern</v>
      </c>
      <c r="H10" s="97">
        <v>98</v>
      </c>
      <c r="I10" s="97">
        <v>97</v>
      </c>
      <c r="J10" s="78">
        <f t="shared" si="0"/>
        <v>195</v>
      </c>
      <c r="K10" s="97">
        <v>96</v>
      </c>
      <c r="L10" s="97">
        <v>94</v>
      </c>
      <c r="M10" s="78">
        <f t="shared" si="1"/>
        <v>190</v>
      </c>
      <c r="N10" s="97">
        <v>94</v>
      </c>
      <c r="O10" s="97">
        <v>95</v>
      </c>
      <c r="P10" s="78">
        <f t="shared" si="2"/>
        <v>189</v>
      </c>
      <c r="Q10" s="4">
        <f t="shared" si="3"/>
        <v>574</v>
      </c>
      <c r="R10" s="85">
        <v>100</v>
      </c>
      <c r="S10" s="11">
        <f>VLOOKUP(A:A,Gutpunkte!A:X,24,FALSE)</f>
        <v>385</v>
      </c>
      <c r="T10" s="18">
        <f t="shared" si="4"/>
        <v>485</v>
      </c>
    </row>
    <row r="11" spans="1:32" ht="12" hidden="1" customHeight="1" x14ac:dyDescent="0.2">
      <c r="A11" s="84">
        <v>54</v>
      </c>
      <c r="B11" s="104">
        <v>5</v>
      </c>
      <c r="C11" s="11" t="str">
        <f>VLOOKUP(A:A,Gutpunkte!A:B,2,FALSE)</f>
        <v>Eggimann Lara</v>
      </c>
      <c r="D11" s="28">
        <f>VLOOKUP(A:A,Gutpunkte!A:D,4,FALSE)</f>
        <v>89</v>
      </c>
      <c r="E11" s="28" t="str">
        <f>VLOOKUP(A:A,Gutpunkte!A:E,5,FALSE)</f>
        <v>OA</v>
      </c>
      <c r="F11" s="11" t="s">
        <v>213</v>
      </c>
      <c r="G11" s="11" t="str">
        <f>VLOOKUP(A:A,Gutpunkte!A:C,3,FALSE)</f>
        <v>Spiez</v>
      </c>
      <c r="H11" s="97">
        <v>99</v>
      </c>
      <c r="I11" s="97">
        <v>97</v>
      </c>
      <c r="J11" s="78">
        <f t="shared" si="0"/>
        <v>196</v>
      </c>
      <c r="K11" s="97">
        <v>92</v>
      </c>
      <c r="L11" s="97">
        <v>91</v>
      </c>
      <c r="M11" s="78">
        <f t="shared" si="1"/>
        <v>183</v>
      </c>
      <c r="N11" s="97">
        <v>97</v>
      </c>
      <c r="O11" s="97">
        <v>97</v>
      </c>
      <c r="P11" s="78">
        <f t="shared" si="2"/>
        <v>194</v>
      </c>
      <c r="Q11" s="4">
        <f t="shared" si="3"/>
        <v>573</v>
      </c>
      <c r="R11" s="85">
        <v>100</v>
      </c>
      <c r="S11" s="11">
        <f>VLOOKUP(A:A,Gutpunkte!A:X,24,FALSE)</f>
        <v>865</v>
      </c>
      <c r="T11" s="18">
        <f t="shared" si="4"/>
        <v>965</v>
      </c>
      <c r="V11" s="13"/>
      <c r="W11" s="14"/>
    </row>
    <row r="12" spans="1:32" ht="12" hidden="1" customHeight="1" x14ac:dyDescent="0.2">
      <c r="A12" s="84">
        <v>274</v>
      </c>
      <c r="B12" s="104">
        <v>6</v>
      </c>
      <c r="C12" s="11" t="str">
        <f>VLOOKUP(A:A,Gutpunkte!A:B,2,FALSE)</f>
        <v>Zbinden Martin</v>
      </c>
      <c r="D12" s="28">
        <f>VLOOKUP(A:A,Gutpunkte!A:D,4,FALSE)</f>
        <v>75</v>
      </c>
      <c r="E12" s="28" t="str">
        <f>VLOOKUP(A:A,Gutpunkte!A:E,5,FALSE)</f>
        <v>MI</v>
      </c>
      <c r="F12" s="11" t="s">
        <v>214</v>
      </c>
      <c r="G12" s="11" t="str">
        <f>VLOOKUP(A:A,Gutpunkte!A:C,3,FALSE)</f>
        <v>Milken</v>
      </c>
      <c r="H12" s="97">
        <v>99</v>
      </c>
      <c r="I12" s="97">
        <v>99</v>
      </c>
      <c r="J12" s="78">
        <f t="shared" si="0"/>
        <v>198</v>
      </c>
      <c r="K12" s="97">
        <v>91</v>
      </c>
      <c r="L12" s="97">
        <v>95</v>
      </c>
      <c r="M12" s="78">
        <f t="shared" si="1"/>
        <v>186</v>
      </c>
      <c r="N12" s="97">
        <v>91</v>
      </c>
      <c r="O12" s="97">
        <v>96</v>
      </c>
      <c r="P12" s="78">
        <f t="shared" si="2"/>
        <v>187</v>
      </c>
      <c r="Q12" s="4">
        <f t="shared" si="3"/>
        <v>571</v>
      </c>
      <c r="R12" s="85">
        <v>100</v>
      </c>
      <c r="S12" s="11">
        <f>VLOOKUP(A:A,Gutpunkte!A:X,24,FALSE)</f>
        <v>675</v>
      </c>
      <c r="T12" s="18">
        <f t="shared" si="4"/>
        <v>775</v>
      </c>
    </row>
    <row r="13" spans="1:32" ht="12" hidden="1" customHeight="1" x14ac:dyDescent="0.2">
      <c r="A13" s="84">
        <v>291</v>
      </c>
      <c r="B13" s="104">
        <v>7</v>
      </c>
      <c r="C13" s="11" t="str">
        <f>VLOOKUP(A:A,Gutpunkte!A:B,2,FALSE)</f>
        <v>Bruni Melanie</v>
      </c>
      <c r="D13" s="28">
        <f>VLOOKUP(A:A,Gutpunkte!A:D,4,FALSE)</f>
        <v>93</v>
      </c>
      <c r="E13" s="28" t="str">
        <f>VLOOKUP(A:A,Gutpunkte!A:E,5,FALSE)</f>
        <v>OL</v>
      </c>
      <c r="F13" s="11" t="s">
        <v>214</v>
      </c>
      <c r="G13" s="11" t="str">
        <f>VLOOKUP(A:A,Gutpunkte!A:C,3,FALSE)</f>
        <v>Amsoldingen</v>
      </c>
      <c r="H13" s="97">
        <v>98</v>
      </c>
      <c r="I13" s="107">
        <v>100</v>
      </c>
      <c r="J13" s="78">
        <f t="shared" si="0"/>
        <v>198</v>
      </c>
      <c r="K13" s="97">
        <v>90</v>
      </c>
      <c r="L13" s="97">
        <v>94</v>
      </c>
      <c r="M13" s="78">
        <f t="shared" si="1"/>
        <v>184</v>
      </c>
      <c r="N13" s="97">
        <v>95</v>
      </c>
      <c r="O13" s="97">
        <v>94</v>
      </c>
      <c r="P13" s="78">
        <f t="shared" si="2"/>
        <v>189</v>
      </c>
      <c r="Q13" s="4">
        <f t="shared" si="3"/>
        <v>571</v>
      </c>
      <c r="R13" s="85">
        <v>100</v>
      </c>
      <c r="S13" s="11">
        <f>VLOOKUP(A:A,Gutpunkte!A:X,24,FALSE)</f>
        <v>400</v>
      </c>
      <c r="T13" s="18">
        <f t="shared" si="4"/>
        <v>500</v>
      </c>
    </row>
    <row r="14" spans="1:32" ht="12" hidden="1" customHeight="1" x14ac:dyDescent="0.2">
      <c r="A14" s="84">
        <v>286</v>
      </c>
      <c r="B14" s="104">
        <v>8</v>
      </c>
      <c r="C14" s="11" t="str">
        <f>VLOOKUP(A:A,Gutpunkte!A:B,2,FALSE)</f>
        <v>Hofstetter Vanessa</v>
      </c>
      <c r="D14" s="28">
        <f>VLOOKUP(A:A,Gutpunkte!A:D,4,FALSE)</f>
        <v>95</v>
      </c>
      <c r="E14" s="28" t="str">
        <f>VLOOKUP(A:A,Gutpunkte!A:E,5,FALSE)</f>
        <v>MI</v>
      </c>
      <c r="F14" s="11" t="s">
        <v>214</v>
      </c>
      <c r="G14" s="11" t="str">
        <f>VLOOKUP(A:A,Gutpunkte!A:C,3,FALSE)</f>
        <v>Gümmenen</v>
      </c>
      <c r="H14" s="97">
        <v>97</v>
      </c>
      <c r="I14" s="97">
        <v>95</v>
      </c>
      <c r="J14" s="78">
        <f t="shared" si="0"/>
        <v>192</v>
      </c>
      <c r="K14" s="97">
        <v>95</v>
      </c>
      <c r="L14" s="97">
        <v>95</v>
      </c>
      <c r="M14" s="78">
        <f t="shared" si="1"/>
        <v>190</v>
      </c>
      <c r="N14" s="97">
        <v>93</v>
      </c>
      <c r="O14" s="97">
        <v>95</v>
      </c>
      <c r="P14" s="78">
        <f t="shared" si="2"/>
        <v>188</v>
      </c>
      <c r="Q14" s="4">
        <f t="shared" si="3"/>
        <v>570</v>
      </c>
      <c r="R14" s="85">
        <v>100</v>
      </c>
      <c r="S14" s="11">
        <f>VLOOKUP(A:A,Gutpunkte!A:X,24,FALSE)</f>
        <v>360</v>
      </c>
      <c r="T14" s="18">
        <f t="shared" si="4"/>
        <v>460</v>
      </c>
    </row>
    <row r="15" spans="1:32" x14ac:dyDescent="0.2">
      <c r="A15" s="84">
        <v>56</v>
      </c>
      <c r="B15" s="104">
        <v>9</v>
      </c>
      <c r="C15" s="11" t="str">
        <f>VLOOKUP(A:A,Gutpunkte!A:B,2,FALSE)</f>
        <v>Eggimann Remo</v>
      </c>
      <c r="D15" s="28">
        <f>VLOOKUP(A:A,Gutpunkte!A:D,4,FALSE)</f>
        <v>91</v>
      </c>
      <c r="E15" s="28" t="str">
        <f>VLOOKUP(A:A,Gutpunkte!A:E,5,FALSE)</f>
        <v>OA</v>
      </c>
      <c r="F15" s="11" t="s">
        <v>213</v>
      </c>
      <c r="G15" s="11" t="str">
        <f>VLOOKUP(A:A,Gutpunkte!A:C,3,FALSE)</f>
        <v>Recherswil</v>
      </c>
      <c r="H15" s="97">
        <v>98</v>
      </c>
      <c r="I15" s="97">
        <v>99</v>
      </c>
      <c r="J15" s="78">
        <f t="shared" si="0"/>
        <v>197</v>
      </c>
      <c r="K15" s="97">
        <v>93</v>
      </c>
      <c r="L15" s="97">
        <v>91</v>
      </c>
      <c r="M15" s="78">
        <f t="shared" si="1"/>
        <v>184</v>
      </c>
      <c r="N15" s="97">
        <v>91</v>
      </c>
      <c r="O15" s="97">
        <v>97</v>
      </c>
      <c r="P15" s="78">
        <f t="shared" si="2"/>
        <v>188</v>
      </c>
      <c r="Q15" s="4">
        <f t="shared" si="3"/>
        <v>569</v>
      </c>
      <c r="R15" s="85">
        <v>100</v>
      </c>
      <c r="S15" s="11">
        <f>VLOOKUP(A:A,Gutpunkte!A:X,24,FALSE)</f>
        <v>640</v>
      </c>
      <c r="T15" s="18">
        <f t="shared" si="4"/>
        <v>740</v>
      </c>
    </row>
    <row r="16" spans="1:32" x14ac:dyDescent="0.2">
      <c r="A16" s="84">
        <v>198</v>
      </c>
      <c r="B16" s="104">
        <v>10</v>
      </c>
      <c r="C16" s="11" t="str">
        <f>VLOOKUP(A:A,Gutpunkte!A:B,2,FALSE)</f>
        <v>Schenkel Markus</v>
      </c>
      <c r="D16" s="28">
        <f>VLOOKUP(A:A,Gutpunkte!A:D,4,FALSE)</f>
        <v>82</v>
      </c>
      <c r="E16" s="28" t="str">
        <f>VLOOKUP(A:A,Gutpunkte!A:E,5,FALSE)</f>
        <v>MI</v>
      </c>
      <c r="F16" s="11"/>
      <c r="G16" s="11" t="str">
        <f>VLOOKUP(A:A,Gutpunkte!A:C,3,FALSE)</f>
        <v>Münchenbuchsee</v>
      </c>
      <c r="H16" s="106">
        <v>98</v>
      </c>
      <c r="I16" s="106">
        <v>98</v>
      </c>
      <c r="J16" s="78">
        <f t="shared" si="0"/>
        <v>196</v>
      </c>
      <c r="K16" s="106">
        <v>91</v>
      </c>
      <c r="L16" s="106">
        <v>91</v>
      </c>
      <c r="M16" s="78">
        <f t="shared" si="1"/>
        <v>182</v>
      </c>
      <c r="N16" s="106">
        <v>95</v>
      </c>
      <c r="O16" s="106">
        <v>95</v>
      </c>
      <c r="P16" s="78">
        <f t="shared" si="2"/>
        <v>190</v>
      </c>
      <c r="Q16" s="4">
        <f t="shared" si="3"/>
        <v>568</v>
      </c>
      <c r="R16" s="84">
        <v>100</v>
      </c>
      <c r="S16" s="1">
        <f>VLOOKUP(A:A,Gutpunkte!A:X,24,FALSE)</f>
        <v>1285</v>
      </c>
      <c r="T16" s="4">
        <f t="shared" si="4"/>
        <v>1385</v>
      </c>
    </row>
    <row r="17" spans="1:32" x14ac:dyDescent="0.2">
      <c r="A17" s="84">
        <v>160</v>
      </c>
      <c r="B17" s="104">
        <v>11</v>
      </c>
      <c r="C17" s="11" t="str">
        <f>VLOOKUP(A:A,Gutpunkte!A:B,2,FALSE)</f>
        <v>Mösching Thomas</v>
      </c>
      <c r="D17" s="28">
        <f>VLOOKUP(A:A,Gutpunkte!A:D,4,FALSE)</f>
        <v>73</v>
      </c>
      <c r="E17" s="28" t="str">
        <f>VLOOKUP(A:A,Gutpunkte!A:E,5,FALSE)</f>
        <v>OL</v>
      </c>
      <c r="F17" s="11"/>
      <c r="G17" s="11" t="str">
        <f>VLOOKUP(A:A,Gutpunkte!A:C,3,FALSE)</f>
        <v>Spiez</v>
      </c>
      <c r="H17" s="97">
        <v>99</v>
      </c>
      <c r="I17" s="97">
        <v>95</v>
      </c>
      <c r="J17" s="78">
        <f t="shared" si="0"/>
        <v>194</v>
      </c>
      <c r="K17" s="97">
        <v>94</v>
      </c>
      <c r="L17" s="97">
        <v>88</v>
      </c>
      <c r="M17" s="78">
        <f t="shared" si="1"/>
        <v>182</v>
      </c>
      <c r="N17" s="97">
        <v>96</v>
      </c>
      <c r="O17" s="97">
        <v>95</v>
      </c>
      <c r="P17" s="78">
        <f t="shared" si="2"/>
        <v>191</v>
      </c>
      <c r="Q17" s="4">
        <f t="shared" si="3"/>
        <v>567</v>
      </c>
      <c r="R17" s="85">
        <v>95</v>
      </c>
      <c r="S17" s="11">
        <f>VLOOKUP(A:A,Gutpunkte!A:X,24,FALSE)</f>
        <v>1445</v>
      </c>
      <c r="T17" s="18">
        <f t="shared" si="4"/>
        <v>1540</v>
      </c>
      <c r="AA17" s="6"/>
      <c r="AB17" s="6"/>
    </row>
    <row r="18" spans="1:32" x14ac:dyDescent="0.2">
      <c r="A18" s="84">
        <v>333</v>
      </c>
      <c r="B18" s="104">
        <v>12</v>
      </c>
      <c r="C18" s="11" t="str">
        <f>VLOOKUP(A:A,Gutpunkte!A:B,2,FALSE)</f>
        <v>Hollenweger Jan</v>
      </c>
      <c r="D18" s="28">
        <f>VLOOKUP(A:A,Gutpunkte!A:D,4,FALSE)</f>
        <v>94</v>
      </c>
      <c r="E18" s="28" t="str">
        <f>VLOOKUP(A:A,Gutpunkte!A:E,5,FALSE)</f>
        <v>MI</v>
      </c>
      <c r="F18" s="11" t="s">
        <v>214</v>
      </c>
      <c r="G18" s="11" t="str">
        <f>VLOOKUP(A:A,Gutpunkte!A:C,3,FALSE)</f>
        <v>Kappel</v>
      </c>
      <c r="H18" s="97">
        <v>99</v>
      </c>
      <c r="I18" s="97">
        <v>98</v>
      </c>
      <c r="J18" s="78">
        <f t="shared" si="0"/>
        <v>197</v>
      </c>
      <c r="K18" s="97">
        <v>92</v>
      </c>
      <c r="L18" s="97">
        <v>93</v>
      </c>
      <c r="M18" s="78">
        <f t="shared" si="1"/>
        <v>185</v>
      </c>
      <c r="N18" s="97">
        <v>94</v>
      </c>
      <c r="O18" s="97">
        <v>91</v>
      </c>
      <c r="P18" s="78">
        <f t="shared" si="2"/>
        <v>185</v>
      </c>
      <c r="Q18" s="4">
        <f t="shared" si="3"/>
        <v>567</v>
      </c>
      <c r="R18" s="85">
        <v>95</v>
      </c>
      <c r="S18" s="11">
        <f>VLOOKUP(A:A,Gutpunkte!A:X,24,FALSE)</f>
        <v>0</v>
      </c>
      <c r="T18" s="18">
        <f t="shared" si="4"/>
        <v>95</v>
      </c>
      <c r="V18" s="4"/>
    </row>
    <row r="19" spans="1:32" x14ac:dyDescent="0.2">
      <c r="A19" s="84">
        <v>6</v>
      </c>
      <c r="B19" s="104">
        <v>13</v>
      </c>
      <c r="C19" s="11" t="str">
        <f>VLOOKUP(A:A,Gutpunkte!A:B,2,FALSE)</f>
        <v>Annen Michael</v>
      </c>
      <c r="D19" s="28">
        <f>VLOOKUP(A:A,Gutpunkte!A:D,4,FALSE)</f>
        <v>85</v>
      </c>
      <c r="E19" s="28" t="str">
        <f>VLOOKUP(A:A,Gutpunkte!A:E,5,FALSE)</f>
        <v>OL</v>
      </c>
      <c r="F19" s="11" t="s">
        <v>214</v>
      </c>
      <c r="G19" s="11" t="str">
        <f>VLOOKUP(A:A,Gutpunkte!A:C,3,FALSE)</f>
        <v>Zweisimmen</v>
      </c>
      <c r="H19" s="97">
        <v>97</v>
      </c>
      <c r="I19" s="97">
        <v>98</v>
      </c>
      <c r="J19" s="78">
        <f t="shared" si="0"/>
        <v>195</v>
      </c>
      <c r="K19" s="97">
        <v>88</v>
      </c>
      <c r="L19" s="97">
        <v>91</v>
      </c>
      <c r="M19" s="78">
        <f t="shared" si="1"/>
        <v>179</v>
      </c>
      <c r="N19" s="97">
        <v>95</v>
      </c>
      <c r="O19" s="97">
        <v>97</v>
      </c>
      <c r="P19" s="78">
        <f t="shared" si="2"/>
        <v>192</v>
      </c>
      <c r="Q19" s="4">
        <f t="shared" si="3"/>
        <v>566</v>
      </c>
      <c r="R19" s="85">
        <v>95</v>
      </c>
      <c r="S19" s="11">
        <f>VLOOKUP(A:A,Gutpunkte!A:X,24,FALSE)</f>
        <v>630</v>
      </c>
      <c r="T19" s="18">
        <f t="shared" si="4"/>
        <v>725</v>
      </c>
    </row>
    <row r="20" spans="1:32" x14ac:dyDescent="0.2">
      <c r="A20" s="84">
        <v>337</v>
      </c>
      <c r="B20" s="104">
        <v>14</v>
      </c>
      <c r="C20" s="11" t="str">
        <f>VLOOKUP(A:A,Gutpunkte!A:B,2,FALSE)</f>
        <v>Zahnd Monika</v>
      </c>
      <c r="D20" s="28">
        <f>VLOOKUP(A:A,Gutpunkte!A:D,4,FALSE)</f>
        <v>73</v>
      </c>
      <c r="E20" s="28" t="str">
        <f>VLOOKUP(A:A,Gutpunkte!A:E,5,FALSE)</f>
        <v>OL</v>
      </c>
      <c r="F20" s="11" t="s">
        <v>213</v>
      </c>
      <c r="G20" s="11" t="str">
        <f>VLOOKUP(A:A,Gutpunkte!A:C,3,FALSE)</f>
        <v>Kandergrund</v>
      </c>
      <c r="H20" s="97">
        <v>99</v>
      </c>
      <c r="I20" s="97">
        <v>97</v>
      </c>
      <c r="J20" s="78">
        <f t="shared" si="0"/>
        <v>196</v>
      </c>
      <c r="K20" s="97">
        <v>89</v>
      </c>
      <c r="L20" s="97">
        <v>90</v>
      </c>
      <c r="M20" s="78">
        <f t="shared" si="1"/>
        <v>179</v>
      </c>
      <c r="N20" s="97">
        <v>97</v>
      </c>
      <c r="O20" s="97">
        <v>94</v>
      </c>
      <c r="P20" s="78">
        <f t="shared" si="2"/>
        <v>191</v>
      </c>
      <c r="Q20" s="4">
        <f t="shared" si="3"/>
        <v>566</v>
      </c>
      <c r="R20" s="85">
        <v>95</v>
      </c>
      <c r="S20" s="11">
        <f>VLOOKUP(A:A,Gutpunkte!A:X,24,FALSE)</f>
        <v>0</v>
      </c>
      <c r="T20" s="18">
        <f t="shared" si="4"/>
        <v>95</v>
      </c>
    </row>
    <row r="21" spans="1:32" x14ac:dyDescent="0.2">
      <c r="A21" s="84">
        <v>200</v>
      </c>
      <c r="B21" s="104">
        <v>15</v>
      </c>
      <c r="C21" s="11" t="str">
        <f>VLOOKUP(A:A,Gutpunkte!A:B,2,FALSE)</f>
        <v>Schenkel Thomas</v>
      </c>
      <c r="D21" s="28">
        <f>VLOOKUP(A:A,Gutpunkte!A:D,4,FALSE)</f>
        <v>85</v>
      </c>
      <c r="E21" s="28" t="str">
        <f>VLOOKUP(A:A,Gutpunkte!A:E,5,FALSE)</f>
        <v>MI</v>
      </c>
      <c r="F21" s="11"/>
      <c r="G21" s="11" t="str">
        <f>VLOOKUP(A:A,Gutpunkte!A:C,3,FALSE)</f>
        <v>Münchenbuchsee</v>
      </c>
      <c r="H21" s="106">
        <v>96</v>
      </c>
      <c r="I21" s="106">
        <v>98</v>
      </c>
      <c r="J21" s="78">
        <f t="shared" si="0"/>
        <v>194</v>
      </c>
      <c r="K21" s="106">
        <v>91</v>
      </c>
      <c r="L21" s="106">
        <v>93</v>
      </c>
      <c r="M21" s="78">
        <f t="shared" si="1"/>
        <v>184</v>
      </c>
      <c r="N21" s="106">
        <v>94</v>
      </c>
      <c r="O21" s="106">
        <v>93</v>
      </c>
      <c r="P21" s="78">
        <f t="shared" si="2"/>
        <v>187</v>
      </c>
      <c r="Q21" s="4">
        <f t="shared" si="3"/>
        <v>565</v>
      </c>
      <c r="R21" s="84">
        <v>95</v>
      </c>
      <c r="S21" s="1">
        <f>VLOOKUP(A:A,Gutpunkte!A:X,24,FALSE)</f>
        <v>765</v>
      </c>
      <c r="T21" s="4">
        <f t="shared" si="4"/>
        <v>860</v>
      </c>
    </row>
    <row r="22" spans="1:32" x14ac:dyDescent="0.2">
      <c r="A22" s="84">
        <v>76</v>
      </c>
      <c r="B22" s="104">
        <v>16</v>
      </c>
      <c r="C22" s="11" t="str">
        <f>VLOOKUP(A:A,Gutpunkte!A:B,2,FALSE)</f>
        <v>Gloor Daniela</v>
      </c>
      <c r="D22" s="28">
        <f>VLOOKUP(A:A,Gutpunkte!A:D,4,FALSE)</f>
        <v>86</v>
      </c>
      <c r="E22" s="28" t="str">
        <f>VLOOKUP(A:A,Gutpunkte!A:E,5,FALSE)</f>
        <v>MI</v>
      </c>
      <c r="F22" s="11"/>
      <c r="G22" s="11" t="str">
        <f>VLOOKUP(A:A,Gutpunkte!A:C,3,FALSE)</f>
        <v>Worb</v>
      </c>
      <c r="H22" s="97">
        <v>97</v>
      </c>
      <c r="I22" s="97">
        <v>97</v>
      </c>
      <c r="J22" s="78">
        <f t="shared" si="0"/>
        <v>194</v>
      </c>
      <c r="K22" s="97">
        <v>94</v>
      </c>
      <c r="L22" s="97">
        <v>84</v>
      </c>
      <c r="M22" s="78">
        <f t="shared" si="1"/>
        <v>178</v>
      </c>
      <c r="N22" s="97">
        <v>96</v>
      </c>
      <c r="O22" s="97">
        <v>96</v>
      </c>
      <c r="P22" s="78">
        <f t="shared" si="2"/>
        <v>192</v>
      </c>
      <c r="Q22" s="4">
        <f t="shared" si="3"/>
        <v>564</v>
      </c>
      <c r="R22" s="85">
        <v>95</v>
      </c>
      <c r="S22" s="11">
        <f>VLOOKUP(A:A,Gutpunkte!A:X,24,FALSE)</f>
        <v>415</v>
      </c>
      <c r="T22" s="18">
        <f t="shared" si="4"/>
        <v>510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16"/>
    </row>
    <row r="23" spans="1:32" x14ac:dyDescent="0.2">
      <c r="A23" s="84">
        <v>205</v>
      </c>
      <c r="B23" s="104">
        <v>17</v>
      </c>
      <c r="C23" s="11" t="str">
        <f>VLOOKUP(A:A,Gutpunkte!A:B,2,FALSE)</f>
        <v>Schmid Res</v>
      </c>
      <c r="D23" s="28">
        <f>VLOOKUP(A:A,Gutpunkte!A:D,4,FALSE)</f>
        <v>69</v>
      </c>
      <c r="E23" s="28" t="str">
        <f>VLOOKUP(A:A,Gutpunkte!A:E,5,FALSE)</f>
        <v>OL</v>
      </c>
      <c r="F23" s="11"/>
      <c r="G23" s="11" t="str">
        <f>VLOOKUP(A:A,Gutpunkte!A:C,3,FALSE)</f>
        <v>Wengi b. Frutigen</v>
      </c>
      <c r="H23" s="97">
        <v>97</v>
      </c>
      <c r="I23" s="97">
        <v>95</v>
      </c>
      <c r="J23" s="78">
        <f t="shared" si="0"/>
        <v>192</v>
      </c>
      <c r="K23" s="97">
        <v>91</v>
      </c>
      <c r="L23" s="97">
        <v>92</v>
      </c>
      <c r="M23" s="78">
        <f t="shared" si="1"/>
        <v>183</v>
      </c>
      <c r="N23" s="97">
        <v>95</v>
      </c>
      <c r="O23" s="97">
        <v>94</v>
      </c>
      <c r="P23" s="78">
        <f t="shared" si="2"/>
        <v>189</v>
      </c>
      <c r="Q23" s="4">
        <f t="shared" si="3"/>
        <v>564</v>
      </c>
      <c r="R23" s="85">
        <v>95</v>
      </c>
      <c r="S23" s="11">
        <f>VLOOKUP(A:A,Gutpunkte!A:X,24,FALSE)</f>
        <v>985</v>
      </c>
      <c r="T23" s="18">
        <f t="shared" si="4"/>
        <v>1080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16"/>
    </row>
    <row r="24" spans="1:32" x14ac:dyDescent="0.2">
      <c r="A24" s="84">
        <v>172</v>
      </c>
      <c r="B24" s="104">
        <v>18</v>
      </c>
      <c r="C24" s="11" t="str">
        <f>VLOOKUP(A:A,Gutpunkte!A:B,2,FALSE)</f>
        <v>Reichenbach Daniel</v>
      </c>
      <c r="D24" s="28">
        <f>VLOOKUP(A:A,Gutpunkte!A:D,4,FALSE)</f>
        <v>59</v>
      </c>
      <c r="E24" s="28" t="str">
        <f>VLOOKUP(A:A,Gutpunkte!A:E,5,FALSE)</f>
        <v>OL</v>
      </c>
      <c r="F24" s="11" t="s">
        <v>214</v>
      </c>
      <c r="G24" s="11" t="str">
        <f>VLOOKUP(A:A,Gutpunkte!A:C,3,FALSE)</f>
        <v>Feutersoey</v>
      </c>
      <c r="H24" s="97">
        <v>99</v>
      </c>
      <c r="I24" s="97">
        <v>98</v>
      </c>
      <c r="J24" s="78">
        <f t="shared" si="0"/>
        <v>197</v>
      </c>
      <c r="K24" s="97">
        <v>90</v>
      </c>
      <c r="L24" s="97">
        <v>84</v>
      </c>
      <c r="M24" s="78">
        <f t="shared" si="1"/>
        <v>174</v>
      </c>
      <c r="N24" s="97">
        <v>98</v>
      </c>
      <c r="O24" s="97">
        <v>94</v>
      </c>
      <c r="P24" s="78">
        <f t="shared" si="2"/>
        <v>192</v>
      </c>
      <c r="Q24" s="4">
        <f t="shared" si="3"/>
        <v>563</v>
      </c>
      <c r="R24" s="85">
        <v>95</v>
      </c>
      <c r="S24" s="11">
        <f>VLOOKUP(A:A,Gutpunkte!A:X,24,FALSE)</f>
        <v>2385</v>
      </c>
      <c r="T24" s="18">
        <f t="shared" si="4"/>
        <v>2480</v>
      </c>
    </row>
    <row r="25" spans="1:32" x14ac:dyDescent="0.2">
      <c r="A25" s="84">
        <v>161</v>
      </c>
      <c r="B25" s="104">
        <v>19</v>
      </c>
      <c r="C25" s="11" t="str">
        <f>VLOOKUP(A:A,Gutpunkte!A:B,2,FALSE)</f>
        <v>Moy Melanie</v>
      </c>
      <c r="D25" s="28">
        <f>VLOOKUP(A:A,Gutpunkte!A:D,4,FALSE)</f>
        <v>83</v>
      </c>
      <c r="E25" s="28" t="str">
        <f>VLOOKUP(A:A,Gutpunkte!A:E,5,FALSE)</f>
        <v>MI</v>
      </c>
      <c r="F25" s="11" t="s">
        <v>464</v>
      </c>
      <c r="G25" s="11" t="str">
        <f>VLOOKUP(A:A,Gutpunkte!A:C,3,FALSE)</f>
        <v>Romont</v>
      </c>
      <c r="H25" s="97">
        <v>96</v>
      </c>
      <c r="I25" s="97">
        <v>97</v>
      </c>
      <c r="J25" s="78">
        <f t="shared" si="0"/>
        <v>193</v>
      </c>
      <c r="K25" s="97">
        <v>87</v>
      </c>
      <c r="L25" s="97">
        <v>89</v>
      </c>
      <c r="M25" s="78">
        <f t="shared" si="1"/>
        <v>176</v>
      </c>
      <c r="N25" s="97">
        <v>95</v>
      </c>
      <c r="O25" s="97">
        <v>97</v>
      </c>
      <c r="P25" s="78">
        <f t="shared" si="2"/>
        <v>192</v>
      </c>
      <c r="Q25" s="4">
        <f t="shared" si="3"/>
        <v>561</v>
      </c>
      <c r="R25" s="85">
        <v>90</v>
      </c>
      <c r="S25" s="11">
        <f>VLOOKUP(A:A,Gutpunkte!A:X,24,FALSE)</f>
        <v>150</v>
      </c>
      <c r="T25" s="18">
        <f t="shared" si="4"/>
        <v>240</v>
      </c>
    </row>
    <row r="26" spans="1:32" x14ac:dyDescent="0.2">
      <c r="A26" s="84">
        <v>296</v>
      </c>
      <c r="B26" s="104">
        <v>20</v>
      </c>
      <c r="C26" s="11" t="str">
        <f>VLOOKUP(A:A,Gutpunkte!A:B,2,FALSE)</f>
        <v>Bieri Michael</v>
      </c>
      <c r="D26" s="28">
        <f>VLOOKUP(A:A,Gutpunkte!A:D,4,FALSE)</f>
        <v>77</v>
      </c>
      <c r="E26" s="28" t="str">
        <f>VLOOKUP(A:A,Gutpunkte!A:E,5,FALSE)</f>
        <v>OL</v>
      </c>
      <c r="F26" s="11" t="s">
        <v>213</v>
      </c>
      <c r="G26" s="11" t="str">
        <f>VLOOKUP(A:A,Gutpunkte!A:C,3,FALSE)</f>
        <v>Weissenburg</v>
      </c>
      <c r="H26" s="97">
        <v>98</v>
      </c>
      <c r="I26" s="97">
        <v>99</v>
      </c>
      <c r="J26" s="78">
        <f t="shared" si="0"/>
        <v>197</v>
      </c>
      <c r="K26" s="97">
        <v>88</v>
      </c>
      <c r="L26" s="97">
        <v>89</v>
      </c>
      <c r="M26" s="78">
        <f t="shared" si="1"/>
        <v>177</v>
      </c>
      <c r="N26" s="97">
        <v>91</v>
      </c>
      <c r="O26" s="97">
        <v>95</v>
      </c>
      <c r="P26" s="78">
        <f t="shared" si="2"/>
        <v>186</v>
      </c>
      <c r="Q26" s="4">
        <f t="shared" si="3"/>
        <v>560</v>
      </c>
      <c r="R26" s="85">
        <v>90</v>
      </c>
      <c r="S26" s="11">
        <f>VLOOKUP(A:A,Gutpunkte!A:X,24,FALSE)</f>
        <v>335</v>
      </c>
      <c r="T26" s="18">
        <f t="shared" si="4"/>
        <v>425</v>
      </c>
      <c r="V26" s="6"/>
      <c r="W26" s="6"/>
      <c r="X26" s="6"/>
      <c r="Y26" s="6"/>
      <c r="Z26" s="6"/>
      <c r="AC26" s="6"/>
      <c r="AD26" s="6"/>
      <c r="AE26" s="6"/>
      <c r="AF26" s="16"/>
    </row>
    <row r="27" spans="1:32" x14ac:dyDescent="0.2">
      <c r="A27" s="84">
        <v>317</v>
      </c>
      <c r="B27" s="104">
        <v>21</v>
      </c>
      <c r="C27" s="11" t="str">
        <f>VLOOKUP(A:A,Gutpunkte!A:B,2,FALSE)</f>
        <v>Bigler Gabriela</v>
      </c>
      <c r="D27" s="28">
        <f>VLOOKUP(A:A,Gutpunkte!A:D,4,FALSE)</f>
        <v>95</v>
      </c>
      <c r="E27" s="28" t="str">
        <f>VLOOKUP(A:A,Gutpunkte!A:E,5,FALSE)</f>
        <v>MI</v>
      </c>
      <c r="F27" s="11" t="s">
        <v>213</v>
      </c>
      <c r="G27" s="11" t="str">
        <f>VLOOKUP(A:A,Gutpunkte!A:C,3,FALSE)</f>
        <v>Boll</v>
      </c>
      <c r="H27" s="97">
        <v>97</v>
      </c>
      <c r="I27" s="97">
        <v>98</v>
      </c>
      <c r="J27" s="78">
        <f t="shared" si="0"/>
        <v>195</v>
      </c>
      <c r="K27" s="97">
        <v>94</v>
      </c>
      <c r="L27" s="97">
        <v>86</v>
      </c>
      <c r="M27" s="78">
        <f t="shared" si="1"/>
        <v>180</v>
      </c>
      <c r="N27" s="97">
        <v>91</v>
      </c>
      <c r="O27" s="97">
        <v>93</v>
      </c>
      <c r="P27" s="78">
        <f t="shared" si="2"/>
        <v>184</v>
      </c>
      <c r="Q27" s="4">
        <f t="shared" si="3"/>
        <v>559</v>
      </c>
      <c r="R27" s="85">
        <v>90</v>
      </c>
      <c r="S27" s="11">
        <f>VLOOKUP(A:A,Gutpunkte!A:X,24,FALSE)</f>
        <v>75</v>
      </c>
      <c r="T27" s="18">
        <f t="shared" si="4"/>
        <v>165</v>
      </c>
    </row>
    <row r="28" spans="1:32" x14ac:dyDescent="0.2">
      <c r="A28" s="84">
        <v>252</v>
      </c>
      <c r="B28" s="104">
        <v>22</v>
      </c>
      <c r="C28" s="11" t="str">
        <f>VLOOKUP(A:A,Gutpunkte!A:B,2,FALSE)</f>
        <v>Widmer Marcel</v>
      </c>
      <c r="D28" s="28">
        <f>VLOOKUP(A:A,Gutpunkte!A:D,4,FALSE)</f>
        <v>83</v>
      </c>
      <c r="E28" s="28" t="str">
        <f>VLOOKUP(A:A,Gutpunkte!A:E,5,FALSE)</f>
        <v>OA</v>
      </c>
      <c r="F28" s="11" t="s">
        <v>213</v>
      </c>
      <c r="G28" s="11" t="str">
        <f>VLOOKUP(A:A,Gutpunkte!A:C,3,FALSE)</f>
        <v>Heimiswil</v>
      </c>
      <c r="H28" s="97">
        <v>98</v>
      </c>
      <c r="I28" s="97">
        <v>99</v>
      </c>
      <c r="J28" s="78">
        <f t="shared" si="0"/>
        <v>197</v>
      </c>
      <c r="K28" s="97">
        <v>84</v>
      </c>
      <c r="L28" s="97">
        <v>88</v>
      </c>
      <c r="M28" s="78">
        <f t="shared" si="1"/>
        <v>172</v>
      </c>
      <c r="N28" s="97">
        <v>94</v>
      </c>
      <c r="O28" s="97">
        <v>95</v>
      </c>
      <c r="P28" s="78">
        <f t="shared" si="2"/>
        <v>189</v>
      </c>
      <c r="Q28" s="4">
        <f t="shared" si="3"/>
        <v>558</v>
      </c>
      <c r="R28" s="85">
        <v>90</v>
      </c>
      <c r="S28" s="11">
        <f>VLOOKUP(A:A,Gutpunkte!A:X,24,FALSE)</f>
        <v>1125</v>
      </c>
      <c r="T28" s="18">
        <f t="shared" si="4"/>
        <v>1215</v>
      </c>
      <c r="V28" s="4"/>
    </row>
    <row r="29" spans="1:32" x14ac:dyDescent="0.2">
      <c r="A29" s="84">
        <v>86</v>
      </c>
      <c r="B29" s="104">
        <v>23</v>
      </c>
      <c r="C29" s="11" t="str">
        <f>VLOOKUP(A:A,Gutpunkte!A:B,2,FALSE)</f>
        <v>Grünig Michael</v>
      </c>
      <c r="D29" s="28">
        <f>VLOOKUP(A:A,Gutpunkte!A:D,4,FALSE)</f>
        <v>92</v>
      </c>
      <c r="E29" s="28" t="str">
        <f>VLOOKUP(A:A,Gutpunkte!A:E,5,FALSE)</f>
        <v>MI</v>
      </c>
      <c r="F29" s="11"/>
      <c r="G29" s="11" t="str">
        <f>VLOOKUP(A:A,Gutpunkte!A:C,3,FALSE)</f>
        <v>Sutz-Lattrigen</v>
      </c>
      <c r="H29" s="97">
        <v>95</v>
      </c>
      <c r="I29" s="97">
        <v>100</v>
      </c>
      <c r="J29" s="78">
        <f t="shared" si="0"/>
        <v>195</v>
      </c>
      <c r="K29" s="97">
        <v>91</v>
      </c>
      <c r="L29" s="97">
        <v>89</v>
      </c>
      <c r="M29" s="78">
        <f t="shared" si="1"/>
        <v>180</v>
      </c>
      <c r="N29" s="97">
        <v>91</v>
      </c>
      <c r="O29" s="97">
        <v>92</v>
      </c>
      <c r="P29" s="78">
        <f t="shared" si="2"/>
        <v>183</v>
      </c>
      <c r="Q29" s="4">
        <f t="shared" si="3"/>
        <v>558</v>
      </c>
      <c r="R29" s="85">
        <v>90</v>
      </c>
      <c r="S29" s="11">
        <f>VLOOKUP(A:A,Gutpunkte!A:X,24,FALSE)</f>
        <v>580</v>
      </c>
      <c r="T29" s="18">
        <f t="shared" si="4"/>
        <v>670</v>
      </c>
    </row>
    <row r="30" spans="1:32" x14ac:dyDescent="0.2">
      <c r="A30" s="84">
        <v>307</v>
      </c>
      <c r="B30" s="104">
        <v>24</v>
      </c>
      <c r="C30" s="11" t="str">
        <f>VLOOKUP(A:A,Gutpunkte!A:B,2,FALSE)</f>
        <v>Huber Tanja</v>
      </c>
      <c r="D30" s="28">
        <f>VLOOKUP(A:A,Gutpunkte!A:D,4,FALSE)</f>
        <v>96</v>
      </c>
      <c r="E30" s="28" t="str">
        <f>VLOOKUP(A:A,Gutpunkte!A:E,5,FALSE)</f>
        <v>MI</v>
      </c>
      <c r="F30" s="11"/>
      <c r="G30" s="11" t="str">
        <f>VLOOKUP(A:A,Gutpunkte!A:C,3,FALSE)</f>
        <v>Bern</v>
      </c>
      <c r="H30" s="106">
        <v>93</v>
      </c>
      <c r="I30" s="106">
        <v>92</v>
      </c>
      <c r="J30" s="78">
        <f t="shared" si="0"/>
        <v>185</v>
      </c>
      <c r="K30" s="106">
        <v>89</v>
      </c>
      <c r="L30" s="106">
        <v>94</v>
      </c>
      <c r="M30" s="78">
        <f t="shared" si="1"/>
        <v>183</v>
      </c>
      <c r="N30" s="106">
        <v>95</v>
      </c>
      <c r="O30" s="106">
        <v>94</v>
      </c>
      <c r="P30" s="78">
        <f t="shared" si="2"/>
        <v>189</v>
      </c>
      <c r="Q30" s="4">
        <f t="shared" si="3"/>
        <v>557</v>
      </c>
      <c r="R30" s="84">
        <v>85</v>
      </c>
      <c r="S30" s="1">
        <f>VLOOKUP(A:A,Gutpunkte!A:X,24,FALSE)</f>
        <v>195</v>
      </c>
      <c r="T30" s="4">
        <f t="shared" si="4"/>
        <v>280</v>
      </c>
    </row>
    <row r="31" spans="1:32" x14ac:dyDescent="0.2">
      <c r="A31" s="84">
        <v>327</v>
      </c>
      <c r="B31" s="104">
        <v>25</v>
      </c>
      <c r="C31" s="11" t="str">
        <f>VLOOKUP(A:A,Gutpunkte!A:B,2,FALSE)</f>
        <v>Eichelberger Adrian</v>
      </c>
      <c r="D31" s="28">
        <f>VLOOKUP(A:A,Gutpunkte!A:D,4,FALSE)</f>
        <v>96</v>
      </c>
      <c r="E31" s="28" t="str">
        <f>VLOOKUP(A:A,Gutpunkte!A:E,5,FALSE)</f>
        <v>OA</v>
      </c>
      <c r="F31" s="11" t="s">
        <v>213</v>
      </c>
      <c r="G31" s="11" t="str">
        <f>VLOOKUP(A:A,Gutpunkte!A:C,3,FALSE)</f>
        <v>Madiswil</v>
      </c>
      <c r="H31" s="97">
        <v>99</v>
      </c>
      <c r="I31" s="97">
        <v>98</v>
      </c>
      <c r="J31" s="78">
        <f t="shared" si="0"/>
        <v>197</v>
      </c>
      <c r="K31" s="97">
        <v>85</v>
      </c>
      <c r="L31" s="97">
        <v>89</v>
      </c>
      <c r="M31" s="78">
        <f t="shared" si="1"/>
        <v>174</v>
      </c>
      <c r="N31" s="97">
        <v>92</v>
      </c>
      <c r="O31" s="97">
        <v>94</v>
      </c>
      <c r="P31" s="78">
        <f t="shared" si="2"/>
        <v>186</v>
      </c>
      <c r="Q31" s="4">
        <f t="shared" si="3"/>
        <v>557</v>
      </c>
      <c r="R31" s="85">
        <v>85</v>
      </c>
      <c r="S31" s="11">
        <f>VLOOKUP(A:A,Gutpunkte!A:X,24,FALSE)</f>
        <v>0</v>
      </c>
      <c r="T31" s="18">
        <f t="shared" si="4"/>
        <v>85</v>
      </c>
    </row>
    <row r="32" spans="1:32" x14ac:dyDescent="0.2">
      <c r="A32" s="84">
        <v>267</v>
      </c>
      <c r="B32" s="104">
        <v>26</v>
      </c>
      <c r="C32" s="11" t="str">
        <f>VLOOKUP(A:A,Gutpunkte!A:B,2,FALSE)</f>
        <v>Wyss Peter</v>
      </c>
      <c r="D32" s="28">
        <f>VLOOKUP(A:A,Gutpunkte!A:D,4,FALSE)</f>
        <v>64</v>
      </c>
      <c r="E32" s="28" t="str">
        <f>VLOOKUP(A:A,Gutpunkte!A:E,5,FALSE)</f>
        <v>OL</v>
      </c>
      <c r="F32" s="11" t="s">
        <v>214</v>
      </c>
      <c r="G32" s="11" t="str">
        <f>VLOOKUP(A:A,Gutpunkte!A:C,3,FALSE)</f>
        <v>Goldswil</v>
      </c>
      <c r="H32" s="97">
        <v>99</v>
      </c>
      <c r="I32" s="97">
        <v>97</v>
      </c>
      <c r="J32" s="78">
        <f t="shared" si="0"/>
        <v>196</v>
      </c>
      <c r="K32" s="97">
        <v>85</v>
      </c>
      <c r="L32" s="97">
        <v>87</v>
      </c>
      <c r="M32" s="78">
        <f t="shared" si="1"/>
        <v>172</v>
      </c>
      <c r="N32" s="97">
        <v>94</v>
      </c>
      <c r="O32" s="97">
        <v>93</v>
      </c>
      <c r="P32" s="78">
        <f t="shared" si="2"/>
        <v>187</v>
      </c>
      <c r="Q32" s="4">
        <f t="shared" si="3"/>
        <v>555</v>
      </c>
      <c r="R32" s="85">
        <v>85</v>
      </c>
      <c r="S32" s="11">
        <f>VLOOKUP(A:A,Gutpunkte!A:X,24,FALSE)</f>
        <v>2480</v>
      </c>
      <c r="T32" s="18">
        <f t="shared" si="4"/>
        <v>2565</v>
      </c>
    </row>
    <row r="33" spans="1:32" x14ac:dyDescent="0.2">
      <c r="A33" s="84">
        <v>166</v>
      </c>
      <c r="B33" s="104">
        <v>27</v>
      </c>
      <c r="C33" s="11" t="str">
        <f>VLOOKUP(A:A,Gutpunkte!A:B,2,FALSE)</f>
        <v>Neuenschwander Marc</v>
      </c>
      <c r="D33" s="28">
        <f>VLOOKUP(A:A,Gutpunkte!A:D,4,FALSE)</f>
        <v>75</v>
      </c>
      <c r="E33" s="28" t="str">
        <f>VLOOKUP(A:A,Gutpunkte!A:E,5,FALSE)</f>
        <v>EM</v>
      </c>
      <c r="F33" s="11" t="s">
        <v>213</v>
      </c>
      <c r="G33" s="11" t="str">
        <f>VLOOKUP(A:A,Gutpunkte!A:C,3,FALSE)</f>
        <v>Hettiswil</v>
      </c>
      <c r="H33" s="106">
        <v>97</v>
      </c>
      <c r="I33" s="106">
        <v>97</v>
      </c>
      <c r="J33" s="78">
        <f t="shared" si="0"/>
        <v>194</v>
      </c>
      <c r="K33" s="97">
        <v>90</v>
      </c>
      <c r="L33" s="97">
        <v>90</v>
      </c>
      <c r="M33" s="78">
        <f t="shared" si="1"/>
        <v>180</v>
      </c>
      <c r="N33" s="97">
        <v>91</v>
      </c>
      <c r="O33" s="97">
        <v>90</v>
      </c>
      <c r="P33" s="78">
        <f t="shared" si="2"/>
        <v>181</v>
      </c>
      <c r="Q33" s="4">
        <f t="shared" si="3"/>
        <v>555</v>
      </c>
      <c r="R33" s="84">
        <v>85</v>
      </c>
      <c r="S33" s="11">
        <f>VLOOKUP(A:A,Gutpunkte!A:X,24,FALSE)</f>
        <v>890</v>
      </c>
      <c r="T33" s="18">
        <f t="shared" si="4"/>
        <v>975</v>
      </c>
    </row>
    <row r="34" spans="1:32" x14ac:dyDescent="0.2">
      <c r="A34" s="84">
        <v>313</v>
      </c>
      <c r="B34" s="104">
        <v>28</v>
      </c>
      <c r="C34" s="11" t="str">
        <f>VLOOKUP(A:A,Gutpunkte!A:B,2,FALSE)</f>
        <v>Kaufmann Julian</v>
      </c>
      <c r="D34" s="28">
        <f>VLOOKUP(A:A,Gutpunkte!A:D,4,FALSE)</f>
        <v>94</v>
      </c>
      <c r="E34" s="28" t="str">
        <f>VLOOKUP(A:A,Gutpunkte!A:E,5,FALSE)</f>
        <v>MI</v>
      </c>
      <c r="F34" s="11"/>
      <c r="G34" s="11" t="str">
        <f>VLOOKUP(A:A,Gutpunkte!A:C,3,FALSE)</f>
        <v>Pieterlen</v>
      </c>
      <c r="H34" s="106">
        <v>98</v>
      </c>
      <c r="I34" s="106">
        <v>96</v>
      </c>
      <c r="J34" s="78">
        <f t="shared" si="0"/>
        <v>194</v>
      </c>
      <c r="K34" s="106">
        <v>87</v>
      </c>
      <c r="L34" s="106">
        <v>82</v>
      </c>
      <c r="M34" s="78">
        <f t="shared" si="1"/>
        <v>169</v>
      </c>
      <c r="N34" s="106">
        <v>94</v>
      </c>
      <c r="O34" s="106">
        <v>96</v>
      </c>
      <c r="P34" s="78">
        <f t="shared" si="2"/>
        <v>190</v>
      </c>
      <c r="Q34" s="4">
        <f t="shared" si="3"/>
        <v>553</v>
      </c>
      <c r="R34" s="84">
        <v>85</v>
      </c>
      <c r="S34" s="1">
        <f>VLOOKUP(A:A,Gutpunkte!A:X,24,FALSE)</f>
        <v>80</v>
      </c>
      <c r="T34" s="4">
        <f t="shared" si="4"/>
        <v>165</v>
      </c>
    </row>
    <row r="35" spans="1:32" x14ac:dyDescent="0.2">
      <c r="A35" s="84">
        <v>140</v>
      </c>
      <c r="B35" s="104">
        <v>29</v>
      </c>
      <c r="C35" s="11" t="str">
        <f>VLOOKUP(A:A,Gutpunkte!A:B,2,FALSE)</f>
        <v>Liebi Martin</v>
      </c>
      <c r="D35" s="28">
        <f>VLOOKUP(A:A,Gutpunkte!A:D,4,FALSE)</f>
        <v>62</v>
      </c>
      <c r="E35" s="28" t="str">
        <f>VLOOKUP(A:A,Gutpunkte!A:E,5,FALSE)</f>
        <v>OL</v>
      </c>
      <c r="F35" s="11" t="s">
        <v>213</v>
      </c>
      <c r="G35" s="11" t="str">
        <f>VLOOKUP(A:A,Gutpunkte!A:C,3,FALSE)</f>
        <v>Zweisimmen</v>
      </c>
      <c r="H35" s="97">
        <v>97</v>
      </c>
      <c r="I35" s="97">
        <v>98</v>
      </c>
      <c r="J35" s="78">
        <f t="shared" si="0"/>
        <v>195</v>
      </c>
      <c r="K35" s="97">
        <v>84</v>
      </c>
      <c r="L35" s="97">
        <v>89</v>
      </c>
      <c r="M35" s="78">
        <f t="shared" si="1"/>
        <v>173</v>
      </c>
      <c r="N35" s="97">
        <v>92</v>
      </c>
      <c r="O35" s="97">
        <v>93</v>
      </c>
      <c r="P35" s="78">
        <f t="shared" si="2"/>
        <v>185</v>
      </c>
      <c r="Q35" s="4">
        <f t="shared" si="3"/>
        <v>553</v>
      </c>
      <c r="R35" s="85">
        <v>85</v>
      </c>
      <c r="S35" s="11">
        <f>VLOOKUP(A:A,Gutpunkte!A:X,24,FALSE)</f>
        <v>2730</v>
      </c>
      <c r="T35" s="18">
        <f t="shared" si="4"/>
        <v>2815</v>
      </c>
    </row>
    <row r="36" spans="1:32" x14ac:dyDescent="0.2">
      <c r="A36" s="84">
        <v>244</v>
      </c>
      <c r="B36" s="104">
        <v>30</v>
      </c>
      <c r="C36" s="11" t="str">
        <f>VLOOKUP(A:A,Gutpunkte!A:B,2,FALSE)</f>
        <v>Weber Beat</v>
      </c>
      <c r="D36" s="28">
        <f>VLOOKUP(A:A,Gutpunkte!A:D,4,FALSE)</f>
        <v>65</v>
      </c>
      <c r="E36" s="28" t="str">
        <f>VLOOKUP(A:A,Gutpunkte!A:E,5,FALSE)</f>
        <v>MI</v>
      </c>
      <c r="F36" s="11" t="s">
        <v>213</v>
      </c>
      <c r="G36" s="11" t="str">
        <f>VLOOKUP(A:A,Gutpunkte!A:C,3,FALSE)</f>
        <v>Belp</v>
      </c>
      <c r="H36" s="97">
        <v>97</v>
      </c>
      <c r="I36" s="97">
        <v>96</v>
      </c>
      <c r="J36" s="78">
        <f t="shared" si="0"/>
        <v>193</v>
      </c>
      <c r="K36" s="97">
        <v>80</v>
      </c>
      <c r="L36" s="97">
        <v>88</v>
      </c>
      <c r="M36" s="78">
        <f t="shared" si="1"/>
        <v>168</v>
      </c>
      <c r="N36" s="97">
        <v>96</v>
      </c>
      <c r="O36" s="97">
        <v>95</v>
      </c>
      <c r="P36" s="78">
        <f t="shared" si="2"/>
        <v>191</v>
      </c>
      <c r="Q36" s="4">
        <f t="shared" si="3"/>
        <v>552</v>
      </c>
      <c r="R36" s="85">
        <v>80</v>
      </c>
      <c r="S36" s="11">
        <f>VLOOKUP(A:A,Gutpunkte!A:X,24,FALSE)</f>
        <v>2260</v>
      </c>
      <c r="T36" s="18">
        <f t="shared" si="4"/>
        <v>2340</v>
      </c>
      <c r="V36" s="4"/>
      <c r="AA36" s="6"/>
      <c r="AB36" s="6"/>
    </row>
    <row r="37" spans="1:32" x14ac:dyDescent="0.2">
      <c r="A37" s="84">
        <v>10</v>
      </c>
      <c r="B37" s="104">
        <v>31</v>
      </c>
      <c r="C37" s="11" t="str">
        <f>VLOOKUP(A:A,Gutpunkte!A:B,2,FALSE)</f>
        <v>Badertscher Jürg</v>
      </c>
      <c r="D37" s="28">
        <f>VLOOKUP(A:A,Gutpunkte!A:D,4,FALSE)</f>
        <v>79</v>
      </c>
      <c r="E37" s="28" t="str">
        <f>VLOOKUP(A:A,Gutpunkte!A:E,5,FALSE)</f>
        <v>EM</v>
      </c>
      <c r="F37" s="11" t="s">
        <v>213</v>
      </c>
      <c r="G37" s="11" t="str">
        <f>VLOOKUP(A:A,Gutpunkte!A:C,3,FALSE)</f>
        <v>Weiach</v>
      </c>
      <c r="H37" s="97">
        <v>99</v>
      </c>
      <c r="I37" s="97">
        <v>98</v>
      </c>
      <c r="J37" s="78">
        <f t="shared" si="0"/>
        <v>197</v>
      </c>
      <c r="K37" s="97">
        <v>79</v>
      </c>
      <c r="L37" s="97">
        <v>86</v>
      </c>
      <c r="M37" s="78">
        <f t="shared" si="1"/>
        <v>165</v>
      </c>
      <c r="N37" s="97">
        <v>96</v>
      </c>
      <c r="O37" s="97">
        <v>94</v>
      </c>
      <c r="P37" s="78">
        <f t="shared" si="2"/>
        <v>190</v>
      </c>
      <c r="Q37" s="4">
        <f t="shared" si="3"/>
        <v>552</v>
      </c>
      <c r="R37" s="85">
        <v>80</v>
      </c>
      <c r="S37" s="11">
        <f>VLOOKUP(A:A,Gutpunkte!A:X,24,FALSE)</f>
        <v>1185</v>
      </c>
      <c r="T37" s="18">
        <f t="shared" si="4"/>
        <v>1265</v>
      </c>
    </row>
    <row r="38" spans="1:32" x14ac:dyDescent="0.2">
      <c r="A38" s="84">
        <v>47</v>
      </c>
      <c r="B38" s="104">
        <v>32</v>
      </c>
      <c r="C38" s="11" t="str">
        <f>VLOOKUP(A:A,Gutpunkte!A:B,2,FALSE)</f>
        <v>Dänzer Reto</v>
      </c>
      <c r="D38" s="28">
        <f>VLOOKUP(A:A,Gutpunkte!A:D,4,FALSE)</f>
        <v>72</v>
      </c>
      <c r="E38" s="28" t="str">
        <f>VLOOKUP(A:A,Gutpunkte!A:E,5,FALSE)</f>
        <v>OL</v>
      </c>
      <c r="F38" s="11" t="s">
        <v>213</v>
      </c>
      <c r="G38" s="11" t="str">
        <f>VLOOKUP(A:A,Gutpunkte!A:C,3,FALSE)</f>
        <v>Boltigen</v>
      </c>
      <c r="H38" s="97">
        <v>98</v>
      </c>
      <c r="I38" s="97">
        <v>96</v>
      </c>
      <c r="J38" s="78">
        <f t="shared" si="0"/>
        <v>194</v>
      </c>
      <c r="K38" s="97">
        <v>88</v>
      </c>
      <c r="L38" s="97">
        <v>86</v>
      </c>
      <c r="M38" s="78">
        <f t="shared" si="1"/>
        <v>174</v>
      </c>
      <c r="N38" s="97">
        <v>85</v>
      </c>
      <c r="O38" s="97">
        <v>97</v>
      </c>
      <c r="P38" s="78">
        <f t="shared" si="2"/>
        <v>182</v>
      </c>
      <c r="Q38" s="4">
        <f t="shared" si="3"/>
        <v>550</v>
      </c>
      <c r="R38" s="85">
        <v>80</v>
      </c>
      <c r="S38" s="11">
        <f>VLOOKUP(A:A,Gutpunkte!A:X,24,FALSE)</f>
        <v>1470</v>
      </c>
      <c r="T38" s="18">
        <f t="shared" si="4"/>
        <v>1550</v>
      </c>
      <c r="AA38" s="6"/>
      <c r="AB38" s="6"/>
    </row>
    <row r="39" spans="1:32" x14ac:dyDescent="0.2">
      <c r="A39" s="84">
        <v>142</v>
      </c>
      <c r="B39" s="104">
        <v>33</v>
      </c>
      <c r="C39" s="11" t="str">
        <f>VLOOKUP(A:A,Gutpunkte!A:B,2,FALSE)</f>
        <v>Loat Alexandra</v>
      </c>
      <c r="D39" s="28">
        <f>VLOOKUP(A:A,Gutpunkte!A:D,4,FALSE)</f>
        <v>86</v>
      </c>
      <c r="E39" s="28" t="str">
        <f>VLOOKUP(A:A,Gutpunkte!A:E,5,FALSE)</f>
        <v>OL</v>
      </c>
      <c r="F39" s="11"/>
      <c r="G39" s="11" t="str">
        <f>VLOOKUP(A:A,Gutpunkte!A:C,3,FALSE)</f>
        <v>Blausee</v>
      </c>
      <c r="H39" s="97">
        <v>98</v>
      </c>
      <c r="I39" s="97">
        <v>97</v>
      </c>
      <c r="J39" s="78">
        <f t="shared" ref="J39:J70" si="5">H39+I39</f>
        <v>195</v>
      </c>
      <c r="K39" s="97">
        <v>81</v>
      </c>
      <c r="L39" s="97">
        <v>85</v>
      </c>
      <c r="M39" s="78">
        <f t="shared" ref="M39:M70" si="6">K39+L39</f>
        <v>166</v>
      </c>
      <c r="N39" s="97">
        <v>95</v>
      </c>
      <c r="O39" s="97">
        <v>94</v>
      </c>
      <c r="P39" s="78">
        <f t="shared" ref="P39:P70" si="7">N39+O39</f>
        <v>189</v>
      </c>
      <c r="Q39" s="4">
        <f t="shared" ref="Q39:Q70" si="8">J39+M39+P39</f>
        <v>550</v>
      </c>
      <c r="R39" s="85">
        <v>80</v>
      </c>
      <c r="S39" s="11">
        <f>VLOOKUP(A:A,Gutpunkte!A:X,24,FALSE)</f>
        <v>560</v>
      </c>
      <c r="T39" s="18">
        <f t="shared" ref="T39:T70" si="9">SUM(R39:S39)</f>
        <v>640</v>
      </c>
    </row>
    <row r="40" spans="1:32" x14ac:dyDescent="0.2">
      <c r="A40" s="84">
        <v>260</v>
      </c>
      <c r="B40" s="104">
        <v>34</v>
      </c>
      <c r="C40" s="11" t="str">
        <f>VLOOKUP(A:A,Gutpunkte!A:B,2,FALSE)</f>
        <v>Winkelmann Rudolf</v>
      </c>
      <c r="D40" s="28">
        <f>VLOOKUP(A:A,Gutpunkte!A:D,4,FALSE)</f>
        <v>61</v>
      </c>
      <c r="E40" s="28" t="str">
        <f>VLOOKUP(A:A,Gutpunkte!A:E,5,FALSE)</f>
        <v>MI</v>
      </c>
      <c r="F40" s="11"/>
      <c r="G40" s="11" t="str">
        <f>VLOOKUP(A:A,Gutpunkte!A:C,3,FALSE)</f>
        <v>Studen</v>
      </c>
      <c r="H40" s="97">
        <v>94</v>
      </c>
      <c r="I40" s="97">
        <v>97</v>
      </c>
      <c r="J40" s="78">
        <f t="shared" si="5"/>
        <v>191</v>
      </c>
      <c r="K40" s="97">
        <v>91</v>
      </c>
      <c r="L40" s="97">
        <v>85</v>
      </c>
      <c r="M40" s="78">
        <f t="shared" si="6"/>
        <v>176</v>
      </c>
      <c r="N40" s="97">
        <v>94</v>
      </c>
      <c r="O40" s="97">
        <v>89</v>
      </c>
      <c r="P40" s="78">
        <f t="shared" si="7"/>
        <v>183</v>
      </c>
      <c r="Q40" s="4">
        <f t="shared" si="8"/>
        <v>550</v>
      </c>
      <c r="R40" s="85">
        <v>80</v>
      </c>
      <c r="S40" s="11">
        <f>VLOOKUP(A:A,Gutpunkte!A:X,24,FALSE)</f>
        <v>2200</v>
      </c>
      <c r="T40" s="18">
        <f t="shared" si="9"/>
        <v>2280</v>
      </c>
      <c r="V40" s="4"/>
      <c r="AA40" s="6"/>
      <c r="AB40" s="6"/>
    </row>
    <row r="41" spans="1:32" x14ac:dyDescent="0.2">
      <c r="A41" s="84">
        <v>325</v>
      </c>
      <c r="B41" s="104">
        <v>35</v>
      </c>
      <c r="C41" s="11" t="str">
        <f>VLOOKUP(A:A,Gutpunkte!A:B,2,FALSE)</f>
        <v>Gerber Stefan</v>
      </c>
      <c r="D41" s="28">
        <f>VLOOKUP(A:A,Gutpunkte!A:D,4,FALSE)</f>
        <v>69</v>
      </c>
      <c r="E41" s="28" t="str">
        <f>VLOOKUP(A:A,Gutpunkte!A:E,5,FALSE)</f>
        <v>OL</v>
      </c>
      <c r="F41" s="11" t="s">
        <v>214</v>
      </c>
      <c r="G41" s="11" t="str">
        <f>VLOOKUP(A:A,Gutpunkte!A:C,3,FALSE)</f>
        <v>Spiez</v>
      </c>
      <c r="H41" s="97">
        <v>96</v>
      </c>
      <c r="I41" s="97">
        <v>92</v>
      </c>
      <c r="J41" s="78">
        <f t="shared" si="5"/>
        <v>188</v>
      </c>
      <c r="K41" s="97">
        <v>81</v>
      </c>
      <c r="L41" s="97">
        <v>88</v>
      </c>
      <c r="M41" s="78">
        <f t="shared" si="6"/>
        <v>169</v>
      </c>
      <c r="N41" s="97">
        <v>92</v>
      </c>
      <c r="O41" s="97">
        <v>98</v>
      </c>
      <c r="P41" s="78">
        <f t="shared" si="7"/>
        <v>190</v>
      </c>
      <c r="Q41" s="4">
        <f t="shared" si="8"/>
        <v>547</v>
      </c>
      <c r="R41" s="85">
        <v>75</v>
      </c>
      <c r="S41" s="11">
        <f>VLOOKUP(A:A,Gutpunkte!A:X,24,FALSE)</f>
        <v>70</v>
      </c>
      <c r="T41" s="18">
        <f t="shared" si="9"/>
        <v>145</v>
      </c>
    </row>
    <row r="42" spans="1:32" x14ac:dyDescent="0.2">
      <c r="A42" s="84">
        <v>297</v>
      </c>
      <c r="B42" s="104">
        <v>36</v>
      </c>
      <c r="C42" s="11" t="str">
        <f>VLOOKUP(A:A,Gutpunkte!A:B,2,FALSE)</f>
        <v>Rieder Marco</v>
      </c>
      <c r="D42" s="28">
        <f>VLOOKUP(A:A,Gutpunkte!A:D,4,FALSE)</f>
        <v>74</v>
      </c>
      <c r="E42" s="28" t="str">
        <f>VLOOKUP(A:A,Gutpunkte!A:E,5,FALSE)</f>
        <v>OL</v>
      </c>
      <c r="F42" s="11" t="s">
        <v>213</v>
      </c>
      <c r="G42" s="11" t="str">
        <f>VLOOKUP(A:A,Gutpunkte!A:C,3,FALSE)</f>
        <v>Lenk</v>
      </c>
      <c r="H42" s="97">
        <v>98</v>
      </c>
      <c r="I42" s="97">
        <v>94</v>
      </c>
      <c r="J42" s="111">
        <f t="shared" si="5"/>
        <v>192</v>
      </c>
      <c r="K42" s="97">
        <v>76</v>
      </c>
      <c r="L42" s="97">
        <v>90</v>
      </c>
      <c r="M42" s="111">
        <f t="shared" si="6"/>
        <v>166</v>
      </c>
      <c r="N42" s="97">
        <v>94</v>
      </c>
      <c r="O42" s="97">
        <v>95</v>
      </c>
      <c r="P42" s="111">
        <f t="shared" si="7"/>
        <v>189</v>
      </c>
      <c r="Q42" s="2">
        <f t="shared" si="8"/>
        <v>547</v>
      </c>
      <c r="R42" s="85">
        <v>75</v>
      </c>
      <c r="S42" s="11">
        <f>VLOOKUP(A:A,Gutpunkte!A:X,24,FALSE)</f>
        <v>385</v>
      </c>
      <c r="T42" s="109">
        <f t="shared" si="9"/>
        <v>460</v>
      </c>
      <c r="U42" s="2"/>
      <c r="W42" s="2"/>
    </row>
    <row r="43" spans="1:32" x14ac:dyDescent="0.2">
      <c r="A43" s="84">
        <v>87</v>
      </c>
      <c r="B43" s="104">
        <v>37</v>
      </c>
      <c r="C43" s="11" t="str">
        <f>VLOOKUP(A:A,Gutpunkte!A:B,2,FALSE)</f>
        <v>Grünig Urs</v>
      </c>
      <c r="D43" s="28">
        <f>VLOOKUP(A:A,Gutpunkte!A:D,4,FALSE)</f>
        <v>61</v>
      </c>
      <c r="E43" s="28" t="str">
        <f>VLOOKUP(A:A,Gutpunkte!A:E,5,FALSE)</f>
        <v>MI</v>
      </c>
      <c r="F43" s="11"/>
      <c r="G43" s="11" t="str">
        <f>VLOOKUP(A:A,Gutpunkte!A:C,3,FALSE)</f>
        <v>Sutz-Lattrigen</v>
      </c>
      <c r="H43" s="97">
        <v>94</v>
      </c>
      <c r="I43" s="97">
        <v>99</v>
      </c>
      <c r="J43" s="78">
        <f t="shared" si="5"/>
        <v>193</v>
      </c>
      <c r="K43" s="97">
        <v>83</v>
      </c>
      <c r="L43" s="97">
        <v>88</v>
      </c>
      <c r="M43" s="78">
        <f t="shared" si="6"/>
        <v>171</v>
      </c>
      <c r="N43" s="97">
        <v>89</v>
      </c>
      <c r="O43" s="97">
        <v>93</v>
      </c>
      <c r="P43" s="78">
        <f t="shared" si="7"/>
        <v>182</v>
      </c>
      <c r="Q43" s="4">
        <f t="shared" si="8"/>
        <v>546</v>
      </c>
      <c r="R43" s="85">
        <v>75</v>
      </c>
      <c r="S43" s="11">
        <f>VLOOKUP(A:A,Gutpunkte!A:X,24,FALSE)</f>
        <v>2640</v>
      </c>
      <c r="T43" s="18">
        <f t="shared" si="9"/>
        <v>2715</v>
      </c>
    </row>
    <row r="44" spans="1:32" x14ac:dyDescent="0.2">
      <c r="A44" s="84">
        <v>118</v>
      </c>
      <c r="B44" s="104">
        <v>38</v>
      </c>
      <c r="C44" s="11" t="str">
        <f>VLOOKUP(A:A,Gutpunkte!A:B,2,FALSE)</f>
        <v>Kammer Markus</v>
      </c>
      <c r="D44" s="28">
        <f>VLOOKUP(A:A,Gutpunkte!A:D,4,FALSE)</f>
        <v>58</v>
      </c>
      <c r="E44" s="28" t="str">
        <f>VLOOKUP(A:A,Gutpunkte!A:E,5,FALSE)</f>
        <v>OL</v>
      </c>
      <c r="F44" s="11"/>
      <c r="G44" s="11" t="str">
        <f>VLOOKUP(A:A,Gutpunkte!A:C,3,FALSE)</f>
        <v>Wimmis</v>
      </c>
      <c r="H44" s="97">
        <v>93</v>
      </c>
      <c r="I44" s="97">
        <v>96</v>
      </c>
      <c r="J44" s="78">
        <f t="shared" si="5"/>
        <v>189</v>
      </c>
      <c r="K44" s="97">
        <v>80</v>
      </c>
      <c r="L44" s="97">
        <v>89</v>
      </c>
      <c r="M44" s="78">
        <f t="shared" si="6"/>
        <v>169</v>
      </c>
      <c r="N44" s="97">
        <v>90</v>
      </c>
      <c r="O44" s="97">
        <v>96</v>
      </c>
      <c r="P44" s="78">
        <f t="shared" si="7"/>
        <v>186</v>
      </c>
      <c r="Q44" s="4">
        <f t="shared" si="8"/>
        <v>544</v>
      </c>
      <c r="R44" s="85">
        <v>75</v>
      </c>
      <c r="S44" s="11">
        <f>VLOOKUP(A:A,Gutpunkte!A:X,24,FALSE)</f>
        <v>1605</v>
      </c>
      <c r="T44" s="18">
        <f t="shared" si="9"/>
        <v>1680</v>
      </c>
    </row>
    <row r="45" spans="1:32" x14ac:dyDescent="0.2">
      <c r="A45" s="84">
        <v>330</v>
      </c>
      <c r="B45" s="104">
        <v>39</v>
      </c>
      <c r="C45" s="11" t="str">
        <f>VLOOKUP(A:A,Gutpunkte!A:B,2,FALSE)</f>
        <v>Jakob Marisa</v>
      </c>
      <c r="D45" s="28">
        <f>VLOOKUP(A:A,Gutpunkte!A:D,4,FALSE)</f>
        <v>95</v>
      </c>
      <c r="E45" s="28" t="str">
        <f>VLOOKUP(A:A,Gutpunkte!A:E,5,FALSE)</f>
        <v>MI</v>
      </c>
      <c r="F45" s="11" t="s">
        <v>213</v>
      </c>
      <c r="G45" s="11" t="str">
        <f>VLOOKUP(A:A,Gutpunkte!A:C,3,FALSE)</f>
        <v>Rubigen</v>
      </c>
      <c r="H45" s="97">
        <v>99</v>
      </c>
      <c r="I45" s="97">
        <v>97</v>
      </c>
      <c r="J45" s="78">
        <f t="shared" si="5"/>
        <v>196</v>
      </c>
      <c r="K45" s="97">
        <v>85</v>
      </c>
      <c r="L45" s="97">
        <v>85</v>
      </c>
      <c r="M45" s="78">
        <f t="shared" si="6"/>
        <v>170</v>
      </c>
      <c r="N45" s="97">
        <v>87</v>
      </c>
      <c r="O45" s="97">
        <v>91</v>
      </c>
      <c r="P45" s="78">
        <f t="shared" si="7"/>
        <v>178</v>
      </c>
      <c r="Q45" s="4">
        <f t="shared" si="8"/>
        <v>544</v>
      </c>
      <c r="R45" s="85">
        <v>75</v>
      </c>
      <c r="S45" s="11">
        <f>VLOOKUP(A:A,Gutpunkte!A:X,24,FALSE)</f>
        <v>0</v>
      </c>
      <c r="T45" s="18">
        <f t="shared" si="9"/>
        <v>75</v>
      </c>
    </row>
    <row r="46" spans="1:32" x14ac:dyDescent="0.2">
      <c r="A46" s="84">
        <v>139</v>
      </c>
      <c r="B46" s="104">
        <v>40</v>
      </c>
      <c r="C46" s="11" t="str">
        <f>VLOOKUP(A:A,Gutpunkte!A:B,2,FALSE)</f>
        <v>Leuenberger Adrian</v>
      </c>
      <c r="D46" s="28">
        <f>VLOOKUP(A:A,Gutpunkte!A:D,4,FALSE)</f>
        <v>91</v>
      </c>
      <c r="E46" s="28" t="str">
        <f>VLOOKUP(A:A,Gutpunkte!A:E,5,FALSE)</f>
        <v>EM</v>
      </c>
      <c r="F46" s="11" t="s">
        <v>213</v>
      </c>
      <c r="G46" s="11" t="str">
        <f>VLOOKUP(A:A,Gutpunkte!A:C,3,FALSE)</f>
        <v>Huttwil</v>
      </c>
      <c r="H46" s="97">
        <v>97</v>
      </c>
      <c r="I46" s="97">
        <v>97</v>
      </c>
      <c r="J46" s="78">
        <f t="shared" si="5"/>
        <v>194</v>
      </c>
      <c r="K46" s="97">
        <v>85</v>
      </c>
      <c r="L46" s="97">
        <v>84</v>
      </c>
      <c r="M46" s="78">
        <f t="shared" si="6"/>
        <v>169</v>
      </c>
      <c r="N46" s="97">
        <v>91</v>
      </c>
      <c r="O46" s="97">
        <v>90</v>
      </c>
      <c r="P46" s="78">
        <f t="shared" si="7"/>
        <v>181</v>
      </c>
      <c r="Q46" s="4">
        <f t="shared" si="8"/>
        <v>544</v>
      </c>
      <c r="R46" s="85">
        <v>75</v>
      </c>
      <c r="S46" s="11">
        <f>VLOOKUP(A:A,Gutpunkte!A:X,24,FALSE)</f>
        <v>460</v>
      </c>
      <c r="T46" s="18">
        <f t="shared" si="9"/>
        <v>535</v>
      </c>
    </row>
    <row r="47" spans="1:32" x14ac:dyDescent="0.2">
      <c r="A47" s="84">
        <v>298</v>
      </c>
      <c r="B47" s="104">
        <v>41</v>
      </c>
      <c r="C47" s="11" t="str">
        <f>VLOOKUP(A:A,Gutpunkte!A:B,2,FALSE)</f>
        <v>Schwarz Marcial</v>
      </c>
      <c r="D47" s="28">
        <f>VLOOKUP(A:A,Gutpunkte!A:D,4,FALSE)</f>
        <v>82</v>
      </c>
      <c r="E47" s="28" t="str">
        <f>VLOOKUP(A:A,Gutpunkte!A:E,5,FALSE)</f>
        <v>OL</v>
      </c>
      <c r="F47" s="11" t="s">
        <v>463</v>
      </c>
      <c r="G47" s="11" t="str">
        <f>VLOOKUP(A:A,Gutpunkte!A:C,3,FALSE)</f>
        <v>Boltigen</v>
      </c>
      <c r="H47" s="97">
        <v>97</v>
      </c>
      <c r="I47" s="97">
        <v>98</v>
      </c>
      <c r="J47" s="78">
        <f t="shared" si="5"/>
        <v>195</v>
      </c>
      <c r="K47" s="97">
        <v>88</v>
      </c>
      <c r="L47" s="97">
        <v>76</v>
      </c>
      <c r="M47" s="78">
        <f t="shared" si="6"/>
        <v>164</v>
      </c>
      <c r="N47" s="97">
        <v>90</v>
      </c>
      <c r="O47" s="97">
        <v>93</v>
      </c>
      <c r="P47" s="78">
        <f t="shared" si="7"/>
        <v>183</v>
      </c>
      <c r="Q47" s="4">
        <f t="shared" si="8"/>
        <v>542</v>
      </c>
      <c r="R47" s="85">
        <v>70</v>
      </c>
      <c r="S47" s="11">
        <f>VLOOKUP(A:A,Gutpunkte!A:X,24,FALSE)</f>
        <v>290</v>
      </c>
      <c r="T47" s="18">
        <f t="shared" si="9"/>
        <v>360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16"/>
    </row>
    <row r="48" spans="1:32" x14ac:dyDescent="0.2">
      <c r="A48" s="84">
        <v>315</v>
      </c>
      <c r="B48" s="104">
        <v>42</v>
      </c>
      <c r="C48" s="11" t="str">
        <f>VLOOKUP(A:A,Gutpunkte!A:B,2,FALSE)</f>
        <v>Baumann Christoph</v>
      </c>
      <c r="D48" s="28">
        <f>VLOOKUP(A:A,Gutpunkte!A:D,4,FALSE)</f>
        <v>91</v>
      </c>
      <c r="E48" s="28" t="str">
        <f>VLOOKUP(A:A,Gutpunkte!A:E,5,FALSE)</f>
        <v>EM</v>
      </c>
      <c r="F48" s="11" t="s">
        <v>213</v>
      </c>
      <c r="G48" s="11" t="str">
        <f>VLOOKUP(A:A,Gutpunkte!A:C,3,FALSE)</f>
        <v>Huttwil</v>
      </c>
      <c r="H48" s="97">
        <v>98</v>
      </c>
      <c r="I48" s="97">
        <v>95</v>
      </c>
      <c r="J48" s="78">
        <f t="shared" si="5"/>
        <v>193</v>
      </c>
      <c r="K48" s="97">
        <v>80</v>
      </c>
      <c r="L48" s="97">
        <v>87</v>
      </c>
      <c r="M48" s="78">
        <f t="shared" si="6"/>
        <v>167</v>
      </c>
      <c r="N48" s="97">
        <v>89</v>
      </c>
      <c r="O48" s="97">
        <v>93</v>
      </c>
      <c r="P48" s="78">
        <f t="shared" si="7"/>
        <v>182</v>
      </c>
      <c r="Q48" s="4">
        <f t="shared" si="8"/>
        <v>542</v>
      </c>
      <c r="R48" s="85">
        <v>70</v>
      </c>
      <c r="S48" s="11">
        <f>VLOOKUP(A:A,Gutpunkte!A:X,24,FALSE)</f>
        <v>95</v>
      </c>
      <c r="T48" s="18">
        <f t="shared" si="9"/>
        <v>165</v>
      </c>
    </row>
    <row r="49" spans="1:32" x14ac:dyDescent="0.2">
      <c r="A49" s="84">
        <v>322</v>
      </c>
      <c r="B49" s="104">
        <v>43</v>
      </c>
      <c r="C49" s="11" t="str">
        <f>VLOOKUP(A:A,Gutpunkte!A:B,2,FALSE)</f>
        <v>Müller Peter</v>
      </c>
      <c r="D49" s="28">
        <f>VLOOKUP(A:A,Gutpunkte!A:D,4,FALSE)</f>
        <v>67</v>
      </c>
      <c r="E49" s="28" t="str">
        <f>VLOOKUP(A:A,Gutpunkte!A:E,5,FALSE)</f>
        <v>OA</v>
      </c>
      <c r="F49" s="11" t="s">
        <v>214</v>
      </c>
      <c r="G49" s="11" t="str">
        <f>VLOOKUP(A:A,Gutpunkte!A:C,3,FALSE)</f>
        <v>Wangenried</v>
      </c>
      <c r="H49" s="97">
        <v>96</v>
      </c>
      <c r="I49" s="97">
        <v>97</v>
      </c>
      <c r="J49" s="78">
        <f t="shared" si="5"/>
        <v>193</v>
      </c>
      <c r="K49" s="97">
        <v>80</v>
      </c>
      <c r="L49" s="97">
        <v>83</v>
      </c>
      <c r="M49" s="78">
        <f t="shared" si="6"/>
        <v>163</v>
      </c>
      <c r="N49" s="97">
        <v>94</v>
      </c>
      <c r="O49" s="97">
        <v>92</v>
      </c>
      <c r="P49" s="78">
        <f t="shared" si="7"/>
        <v>186</v>
      </c>
      <c r="Q49" s="4">
        <f t="shared" si="8"/>
        <v>542</v>
      </c>
      <c r="R49" s="85">
        <v>70</v>
      </c>
      <c r="S49" s="11">
        <f>VLOOKUP(A:A,Gutpunkte!A:X,24,FALSE)</f>
        <v>55</v>
      </c>
      <c r="T49" s="18">
        <f t="shared" si="9"/>
        <v>125</v>
      </c>
      <c r="V49" s="6"/>
      <c r="W49" s="6"/>
      <c r="X49" s="6"/>
      <c r="Y49" s="6"/>
      <c r="Z49" s="6"/>
      <c r="AC49" s="6"/>
      <c r="AD49" s="6"/>
      <c r="AE49" s="6"/>
      <c r="AF49" s="16"/>
    </row>
    <row r="50" spans="1:32" x14ac:dyDescent="0.2">
      <c r="A50" s="84">
        <v>235</v>
      </c>
      <c r="B50" s="104">
        <v>44</v>
      </c>
      <c r="C50" s="11" t="str">
        <f>VLOOKUP(A:A,Gutpunkte!A:B,2,FALSE)</f>
        <v>Vogt Bernd</v>
      </c>
      <c r="D50" s="28">
        <f>VLOOKUP(A:A,Gutpunkte!A:D,4,FALSE)</f>
        <v>44</v>
      </c>
      <c r="E50" s="28" t="str">
        <f>VLOOKUP(A:A,Gutpunkte!A:E,5,FALSE)</f>
        <v>MI</v>
      </c>
      <c r="F50" s="11"/>
      <c r="G50" s="11" t="str">
        <f>VLOOKUP(A:A,Gutpunkte!A:C,3,FALSE)</f>
        <v>Aarberg</v>
      </c>
      <c r="H50" s="106">
        <v>93</v>
      </c>
      <c r="I50" s="106">
        <v>95</v>
      </c>
      <c r="J50" s="78">
        <f t="shared" si="5"/>
        <v>188</v>
      </c>
      <c r="K50" s="106">
        <v>83</v>
      </c>
      <c r="L50" s="106">
        <v>86</v>
      </c>
      <c r="M50" s="78">
        <f t="shared" si="6"/>
        <v>169</v>
      </c>
      <c r="N50" s="106">
        <v>92</v>
      </c>
      <c r="O50" s="106">
        <v>91</v>
      </c>
      <c r="P50" s="78">
        <f t="shared" si="7"/>
        <v>183</v>
      </c>
      <c r="Q50" s="4">
        <f t="shared" si="8"/>
        <v>540</v>
      </c>
      <c r="R50" s="84">
        <v>85</v>
      </c>
      <c r="S50" s="1">
        <f>VLOOKUP(A:A,Gutpunkte!A:X,24,FALSE)</f>
        <v>1065</v>
      </c>
      <c r="T50" s="4">
        <f t="shared" si="9"/>
        <v>1150</v>
      </c>
    </row>
    <row r="51" spans="1:32" x14ac:dyDescent="0.2">
      <c r="A51" s="84">
        <v>326</v>
      </c>
      <c r="B51" s="104">
        <v>45</v>
      </c>
      <c r="C51" s="11" t="str">
        <f>VLOOKUP(A:A,Gutpunkte!A:B,2,FALSE)</f>
        <v>Buser Jasmin</v>
      </c>
      <c r="D51" s="28">
        <f>VLOOKUP(A:A,Gutpunkte!A:D,4,FALSE)</f>
        <v>98</v>
      </c>
      <c r="E51" s="28" t="str">
        <f>VLOOKUP(A:A,Gutpunkte!A:E,5,FALSE)</f>
        <v>OL</v>
      </c>
      <c r="F51" s="11"/>
      <c r="G51" s="11" t="str">
        <f>VLOOKUP(A:A,Gutpunkte!A:C,3,FALSE)</f>
        <v>Grindelwald</v>
      </c>
      <c r="H51" s="97">
        <v>94</v>
      </c>
      <c r="I51" s="97">
        <v>96</v>
      </c>
      <c r="J51" s="78">
        <f t="shared" si="5"/>
        <v>190</v>
      </c>
      <c r="K51" s="97">
        <v>84</v>
      </c>
      <c r="L51" s="97">
        <v>83</v>
      </c>
      <c r="M51" s="78">
        <f t="shared" si="6"/>
        <v>167</v>
      </c>
      <c r="N51" s="97">
        <v>93</v>
      </c>
      <c r="O51" s="97">
        <v>90</v>
      </c>
      <c r="P51" s="78">
        <f t="shared" si="7"/>
        <v>183</v>
      </c>
      <c r="Q51" s="4">
        <f t="shared" si="8"/>
        <v>540</v>
      </c>
      <c r="R51" s="85">
        <v>70</v>
      </c>
      <c r="S51" s="11">
        <f>VLOOKUP(A:A,Gutpunkte!A:X,24,FALSE)</f>
        <v>50</v>
      </c>
      <c r="T51" s="18">
        <f t="shared" si="9"/>
        <v>120</v>
      </c>
      <c r="AA51" s="6"/>
      <c r="AB51" s="6"/>
    </row>
    <row r="52" spans="1:32" x14ac:dyDescent="0.2">
      <c r="A52" s="84">
        <v>201</v>
      </c>
      <c r="B52" s="104">
        <v>46</v>
      </c>
      <c r="C52" s="11" t="str">
        <f>VLOOKUP(A:A,Gutpunkte!A:B,2,FALSE)</f>
        <v>Schläfli Christoph</v>
      </c>
      <c r="D52" s="28">
        <f>VLOOKUP(A:A,Gutpunkte!A:D,4,FALSE)</f>
        <v>60</v>
      </c>
      <c r="E52" s="28" t="str">
        <f>VLOOKUP(A:A,Gutpunkte!A:E,5,FALSE)</f>
        <v>OA</v>
      </c>
      <c r="F52" s="11" t="s">
        <v>213</v>
      </c>
      <c r="G52" s="11" t="str">
        <f>VLOOKUP(A:A,Gutpunkte!A:C,3,FALSE)</f>
        <v>Roggwil</v>
      </c>
      <c r="H52" s="97">
        <v>96</v>
      </c>
      <c r="I52" s="97">
        <v>98</v>
      </c>
      <c r="J52" s="78">
        <f t="shared" si="5"/>
        <v>194</v>
      </c>
      <c r="K52" s="97">
        <v>85</v>
      </c>
      <c r="L52" s="97">
        <v>83</v>
      </c>
      <c r="M52" s="78">
        <f t="shared" si="6"/>
        <v>168</v>
      </c>
      <c r="N52" s="97">
        <v>88</v>
      </c>
      <c r="O52" s="97">
        <v>90</v>
      </c>
      <c r="P52" s="78">
        <f t="shared" si="7"/>
        <v>178</v>
      </c>
      <c r="Q52" s="4">
        <f t="shared" si="8"/>
        <v>540</v>
      </c>
      <c r="R52" s="85">
        <v>70</v>
      </c>
      <c r="S52" s="11">
        <f>VLOOKUP(A:A,Gutpunkte!A:X,24,FALSE)</f>
        <v>1580</v>
      </c>
      <c r="T52" s="18">
        <f t="shared" si="9"/>
        <v>1650</v>
      </c>
      <c r="V52" s="13"/>
      <c r="W52" s="14"/>
    </row>
    <row r="53" spans="1:32" x14ac:dyDescent="0.2">
      <c r="A53" s="84">
        <v>178</v>
      </c>
      <c r="B53" s="104">
        <v>47</v>
      </c>
      <c r="C53" s="11" t="str">
        <f>VLOOKUP(A:A,Gutpunkte!A:B,2,FALSE)</f>
        <v>Roth Andreas</v>
      </c>
      <c r="D53" s="28">
        <f>VLOOKUP(A:A,Gutpunkte!A:D,4,FALSE)</f>
        <v>73</v>
      </c>
      <c r="E53" s="28" t="str">
        <f>VLOOKUP(A:A,Gutpunkte!A:E,5,FALSE)</f>
        <v>OL</v>
      </c>
      <c r="F53" s="11"/>
      <c r="G53" s="11" t="str">
        <f>VLOOKUP(A:A,Gutpunkte!A:C,3,FALSE)</f>
        <v>Wimmis</v>
      </c>
      <c r="H53" s="97">
        <v>97</v>
      </c>
      <c r="I53" s="97">
        <v>96</v>
      </c>
      <c r="J53" s="78">
        <f t="shared" si="5"/>
        <v>193</v>
      </c>
      <c r="K53" s="97">
        <v>84</v>
      </c>
      <c r="L53" s="97">
        <v>78</v>
      </c>
      <c r="M53" s="78">
        <f t="shared" si="6"/>
        <v>162</v>
      </c>
      <c r="N53" s="97">
        <v>92</v>
      </c>
      <c r="O53" s="97">
        <v>92</v>
      </c>
      <c r="P53" s="78">
        <f t="shared" si="7"/>
        <v>184</v>
      </c>
      <c r="Q53" s="4">
        <f t="shared" si="8"/>
        <v>539</v>
      </c>
      <c r="R53" s="85">
        <v>70</v>
      </c>
      <c r="S53" s="11">
        <f>VLOOKUP(A:A,Gutpunkte!A:X,24,FALSE)</f>
        <v>545</v>
      </c>
      <c r="T53" s="18">
        <f t="shared" si="9"/>
        <v>615</v>
      </c>
    </row>
    <row r="54" spans="1:32" x14ac:dyDescent="0.2">
      <c r="A54" s="84">
        <v>255</v>
      </c>
      <c r="B54" s="104">
        <v>48</v>
      </c>
      <c r="C54" s="11" t="str">
        <f>VLOOKUP(A:A,Gutpunkte!A:B,2,FALSE)</f>
        <v>Willener Hans-Ruedi</v>
      </c>
      <c r="D54" s="28">
        <f>VLOOKUP(A:A,Gutpunkte!A:D,4,FALSE)</f>
        <v>66</v>
      </c>
      <c r="E54" s="28" t="str">
        <f>VLOOKUP(A:A,Gutpunkte!A:E,5,FALSE)</f>
        <v>OL</v>
      </c>
      <c r="F54" s="11"/>
      <c r="G54" s="11" t="str">
        <f>VLOOKUP(A:A,Gutpunkte!A:C,3,FALSE)</f>
        <v>Ringoldswil</v>
      </c>
      <c r="H54" s="97">
        <v>98</v>
      </c>
      <c r="I54" s="97">
        <v>97</v>
      </c>
      <c r="J54" s="78">
        <f t="shared" si="5"/>
        <v>195</v>
      </c>
      <c r="K54" s="97">
        <v>85</v>
      </c>
      <c r="L54" s="97">
        <v>78</v>
      </c>
      <c r="M54" s="78">
        <f t="shared" si="6"/>
        <v>163</v>
      </c>
      <c r="N54" s="97">
        <v>93</v>
      </c>
      <c r="O54" s="97">
        <v>88</v>
      </c>
      <c r="P54" s="78">
        <f t="shared" si="7"/>
        <v>181</v>
      </c>
      <c r="Q54" s="4">
        <f t="shared" si="8"/>
        <v>539</v>
      </c>
      <c r="R54" s="85">
        <v>70</v>
      </c>
      <c r="S54" s="11">
        <f>VLOOKUP(A:A,Gutpunkte!A:X,24,FALSE)</f>
        <v>1570</v>
      </c>
      <c r="T54" s="18">
        <f t="shared" si="9"/>
        <v>1640</v>
      </c>
      <c r="V54" s="13"/>
    </row>
    <row r="55" spans="1:32" x14ac:dyDescent="0.2">
      <c r="A55" s="84">
        <v>189</v>
      </c>
      <c r="B55" s="104">
        <v>49</v>
      </c>
      <c r="C55" s="11" t="str">
        <f>VLOOKUP(A:A,Gutpunkte!A:B,2,FALSE)</f>
        <v>Sarbach Erich</v>
      </c>
      <c r="D55" s="28">
        <f>VLOOKUP(A:A,Gutpunkte!A:D,4,FALSE)</f>
        <v>52</v>
      </c>
      <c r="E55" s="28" t="str">
        <f>VLOOKUP(A:A,Gutpunkte!A:E,5,FALSE)</f>
        <v>OL</v>
      </c>
      <c r="F55" s="11" t="s">
        <v>214</v>
      </c>
      <c r="G55" s="11" t="str">
        <f>VLOOKUP(A:A,Gutpunkte!A:C,3,FALSE)</f>
        <v>Hondrich</v>
      </c>
      <c r="H55" s="97">
        <v>97</v>
      </c>
      <c r="I55" s="97">
        <v>96</v>
      </c>
      <c r="J55" s="78">
        <f t="shared" si="5"/>
        <v>193</v>
      </c>
      <c r="K55" s="97">
        <v>87</v>
      </c>
      <c r="L55" s="97">
        <v>82</v>
      </c>
      <c r="M55" s="78">
        <f t="shared" si="6"/>
        <v>169</v>
      </c>
      <c r="N55" s="97">
        <v>84</v>
      </c>
      <c r="O55" s="97">
        <v>92</v>
      </c>
      <c r="P55" s="78">
        <f t="shared" si="7"/>
        <v>176</v>
      </c>
      <c r="Q55" s="4">
        <f t="shared" si="8"/>
        <v>538</v>
      </c>
      <c r="R55" s="85">
        <v>75</v>
      </c>
      <c r="S55" s="11">
        <f>VLOOKUP(A:A,Gutpunkte!A:X,24,FALSE)</f>
        <v>3025</v>
      </c>
      <c r="T55" s="18">
        <f t="shared" si="9"/>
        <v>3100</v>
      </c>
    </row>
    <row r="56" spans="1:32" x14ac:dyDescent="0.2">
      <c r="A56" s="84">
        <v>91</v>
      </c>
      <c r="B56" s="104">
        <v>50</v>
      </c>
      <c r="C56" s="11" t="str">
        <f>VLOOKUP(A:A,Gutpunkte!A:B,2,FALSE)</f>
        <v>Hadorn Fritz</v>
      </c>
      <c r="D56" s="28">
        <f>VLOOKUP(A:A,Gutpunkte!A:D,4,FALSE)</f>
        <v>51</v>
      </c>
      <c r="E56" s="28" t="str">
        <f>VLOOKUP(A:A,Gutpunkte!A:E,5,FALSE)</f>
        <v>MI</v>
      </c>
      <c r="F56" s="11"/>
      <c r="G56" s="11" t="str">
        <f>VLOOKUP(A:A,Gutpunkte!A:C,3,FALSE)</f>
        <v>Gurzelen</v>
      </c>
      <c r="H56" s="97">
        <v>92</v>
      </c>
      <c r="I56" s="97">
        <v>94</v>
      </c>
      <c r="J56" s="78">
        <f t="shared" si="5"/>
        <v>186</v>
      </c>
      <c r="K56" s="97">
        <v>86</v>
      </c>
      <c r="L56" s="97">
        <v>91</v>
      </c>
      <c r="M56" s="78">
        <f t="shared" si="6"/>
        <v>177</v>
      </c>
      <c r="N56" s="97">
        <v>88</v>
      </c>
      <c r="O56" s="97">
        <v>86</v>
      </c>
      <c r="P56" s="78">
        <f t="shared" si="7"/>
        <v>174</v>
      </c>
      <c r="Q56" s="4">
        <f t="shared" si="8"/>
        <v>537</v>
      </c>
      <c r="R56" s="85">
        <v>75</v>
      </c>
      <c r="S56" s="11">
        <f>VLOOKUP(A:A,Gutpunkte!A:X,24,FALSE)</f>
        <v>1055</v>
      </c>
      <c r="T56" s="18">
        <f t="shared" si="9"/>
        <v>1130</v>
      </c>
    </row>
    <row r="57" spans="1:32" x14ac:dyDescent="0.2">
      <c r="A57" s="84">
        <v>279</v>
      </c>
      <c r="B57" s="104">
        <v>51</v>
      </c>
      <c r="C57" s="11" t="str">
        <f>VLOOKUP(A:A,Gutpunkte!A:B,2,FALSE)</f>
        <v>Zwicker Rolf</v>
      </c>
      <c r="D57" s="28">
        <f>VLOOKUP(A:A,Gutpunkte!A:D,4,FALSE)</f>
        <v>73</v>
      </c>
      <c r="E57" s="28" t="str">
        <f>VLOOKUP(A:A,Gutpunkte!A:E,5,FALSE)</f>
        <v>EM</v>
      </c>
      <c r="F57" s="11" t="s">
        <v>213</v>
      </c>
      <c r="G57" s="11" t="str">
        <f>VLOOKUP(A:A,Gutpunkte!A:C,3,FALSE)</f>
        <v>Worb</v>
      </c>
      <c r="H57" s="97">
        <v>96</v>
      </c>
      <c r="I57" s="97">
        <v>96</v>
      </c>
      <c r="J57" s="78">
        <f t="shared" si="5"/>
        <v>192</v>
      </c>
      <c r="K57" s="97">
        <v>87</v>
      </c>
      <c r="L57" s="97">
        <v>77</v>
      </c>
      <c r="M57" s="78">
        <f t="shared" si="6"/>
        <v>164</v>
      </c>
      <c r="N57" s="97">
        <v>89</v>
      </c>
      <c r="O57" s="97">
        <v>91</v>
      </c>
      <c r="P57" s="78">
        <f t="shared" si="7"/>
        <v>180</v>
      </c>
      <c r="Q57" s="4">
        <f t="shared" si="8"/>
        <v>536</v>
      </c>
      <c r="R57" s="85">
        <v>65</v>
      </c>
      <c r="S57" s="11">
        <f>VLOOKUP(A:A,Gutpunkte!A:X,24,FALSE)</f>
        <v>1425</v>
      </c>
      <c r="T57" s="18">
        <f t="shared" si="9"/>
        <v>1490</v>
      </c>
      <c r="V57" s="13"/>
      <c r="W57" s="14"/>
    </row>
    <row r="58" spans="1:32" x14ac:dyDescent="0.2">
      <c r="A58" s="84">
        <v>341</v>
      </c>
      <c r="B58" s="104">
        <v>52</v>
      </c>
      <c r="C58" s="11" t="str">
        <f>VLOOKUP(A:A,Gutpunkte!A:B,2,FALSE)</f>
        <v>Fuhrer Reto</v>
      </c>
      <c r="D58" s="28">
        <f>VLOOKUP(A:A,Gutpunkte!A:D,4,FALSE)</f>
        <v>96</v>
      </c>
      <c r="E58" s="28" t="str">
        <f>VLOOKUP(A:A,Gutpunkte!A:E,5,FALSE)</f>
        <v>OA</v>
      </c>
      <c r="F58" s="11" t="s">
        <v>214</v>
      </c>
      <c r="G58" s="11" t="str">
        <f>VLOOKUP(A:A,Gutpunkte!A:C,3,FALSE)</f>
        <v>Kleindietwil</v>
      </c>
      <c r="H58" s="97">
        <v>94</v>
      </c>
      <c r="I58" s="97">
        <v>96</v>
      </c>
      <c r="J58" s="78">
        <f t="shared" si="5"/>
        <v>190</v>
      </c>
      <c r="K58" s="97">
        <v>89</v>
      </c>
      <c r="L58" s="97">
        <v>84</v>
      </c>
      <c r="M58" s="78">
        <f t="shared" si="6"/>
        <v>173</v>
      </c>
      <c r="N58" s="97">
        <v>88</v>
      </c>
      <c r="O58" s="97">
        <v>85</v>
      </c>
      <c r="P58" s="78">
        <f t="shared" si="7"/>
        <v>173</v>
      </c>
      <c r="Q58" s="4">
        <f t="shared" si="8"/>
        <v>536</v>
      </c>
      <c r="R58" s="85">
        <v>65</v>
      </c>
      <c r="S58" s="11">
        <f>VLOOKUP(A:A,Gutpunkte!A:X,24,FALSE)</f>
        <v>0</v>
      </c>
      <c r="T58" s="18">
        <f t="shared" si="9"/>
        <v>65</v>
      </c>
    </row>
    <row r="59" spans="1:32" ht="12.75" x14ac:dyDescent="0.2">
      <c r="A59" s="84">
        <v>334</v>
      </c>
      <c r="B59" s="104">
        <v>53</v>
      </c>
      <c r="C59" s="11" t="str">
        <f>VLOOKUP(A:A,Gutpunkte!A:B,2,FALSE)</f>
        <v>Steinhauer Ramona</v>
      </c>
      <c r="D59" s="28">
        <f>VLOOKUP(A:A,Gutpunkte!A:D,4,FALSE)</f>
        <v>97</v>
      </c>
      <c r="E59" s="28" t="str">
        <f>VLOOKUP(A:A,Gutpunkte!A:E,5,FALSE)</f>
        <v>MI</v>
      </c>
      <c r="F59" s="11" t="s">
        <v>214</v>
      </c>
      <c r="G59" s="11" t="str">
        <f>VLOOKUP(A:A,Gutpunkte!A:C,3,FALSE)</f>
        <v>Hinterkappelen</v>
      </c>
      <c r="H59" s="97">
        <v>97</v>
      </c>
      <c r="I59" s="97">
        <v>96</v>
      </c>
      <c r="J59" s="78">
        <f t="shared" si="5"/>
        <v>193</v>
      </c>
      <c r="K59" s="97">
        <v>90</v>
      </c>
      <c r="L59" s="97">
        <v>92</v>
      </c>
      <c r="M59" s="78">
        <f t="shared" si="6"/>
        <v>182</v>
      </c>
      <c r="N59" s="97">
        <v>81</v>
      </c>
      <c r="O59" s="97">
        <v>80</v>
      </c>
      <c r="P59" s="78">
        <f t="shared" si="7"/>
        <v>161</v>
      </c>
      <c r="Q59" s="4">
        <f t="shared" si="8"/>
        <v>536</v>
      </c>
      <c r="R59" s="85">
        <v>65</v>
      </c>
      <c r="S59" s="11">
        <f>VLOOKUP(A:A,Gutpunkte!A:X,24,FALSE)</f>
        <v>0</v>
      </c>
      <c r="T59" s="18">
        <f t="shared" si="9"/>
        <v>65</v>
      </c>
      <c r="AA59" s="120"/>
      <c r="AB59" s="63"/>
    </row>
    <row r="60" spans="1:32" x14ac:dyDescent="0.2">
      <c r="A60" s="84">
        <v>300</v>
      </c>
      <c r="B60" s="104">
        <v>54</v>
      </c>
      <c r="C60" s="11" t="str">
        <f>VLOOKUP(A:A,Gutpunkte!A:B,2,FALSE)</f>
        <v>Klopfenstein Res</v>
      </c>
      <c r="D60" s="28">
        <f>VLOOKUP(A:A,Gutpunkte!A:D,4,FALSE)</f>
        <v>67</v>
      </c>
      <c r="E60" s="28" t="str">
        <f>VLOOKUP(A:A,Gutpunkte!A:E,5,FALSE)</f>
        <v>OL</v>
      </c>
      <c r="F60" s="11" t="s">
        <v>462</v>
      </c>
      <c r="G60" s="11" t="str">
        <f>VLOOKUP(A:A,Gutpunkte!A:C,3,FALSE)</f>
        <v>Kandersteg</v>
      </c>
      <c r="H60" s="97">
        <v>96</v>
      </c>
      <c r="I60" s="97">
        <v>98</v>
      </c>
      <c r="J60" s="78">
        <f t="shared" si="5"/>
        <v>194</v>
      </c>
      <c r="K60" s="97">
        <v>82</v>
      </c>
      <c r="L60" s="97">
        <v>85</v>
      </c>
      <c r="M60" s="78">
        <f t="shared" si="6"/>
        <v>167</v>
      </c>
      <c r="N60" s="97">
        <v>87</v>
      </c>
      <c r="O60" s="97">
        <v>84</v>
      </c>
      <c r="P60" s="78">
        <f t="shared" si="7"/>
        <v>171</v>
      </c>
      <c r="Q60" s="4">
        <f t="shared" si="8"/>
        <v>532</v>
      </c>
      <c r="R60" s="85">
        <v>65</v>
      </c>
      <c r="S60" s="11">
        <f>VLOOKUP(A:A,Gutpunkte!A:X,24,FALSE)</f>
        <v>1570</v>
      </c>
      <c r="T60" s="18">
        <f t="shared" si="9"/>
        <v>1635</v>
      </c>
    </row>
    <row r="61" spans="1:32" x14ac:dyDescent="0.2">
      <c r="A61" s="84">
        <v>336</v>
      </c>
      <c r="B61" s="104">
        <v>55</v>
      </c>
      <c r="C61" s="11" t="str">
        <f>VLOOKUP(A:A,Gutpunkte!A:B,2,FALSE)</f>
        <v>Lander Yannik</v>
      </c>
      <c r="D61" s="28">
        <f>VLOOKUP(A:A,Gutpunkte!A:D,4,FALSE)</f>
        <v>97</v>
      </c>
      <c r="E61" s="28" t="str">
        <f>VLOOKUP(A:A,Gutpunkte!A:E,5,FALSE)</f>
        <v>MI</v>
      </c>
      <c r="F61" s="11"/>
      <c r="G61" s="11" t="str">
        <f>VLOOKUP(A:A,Gutpunkte!A:C,3,FALSE)</f>
        <v>Büren a.A.</v>
      </c>
      <c r="H61" s="106">
        <v>96</v>
      </c>
      <c r="I61" s="106">
        <v>92</v>
      </c>
      <c r="J61" s="78">
        <f t="shared" si="5"/>
        <v>188</v>
      </c>
      <c r="K61" s="106">
        <v>84</v>
      </c>
      <c r="L61" s="106">
        <v>81</v>
      </c>
      <c r="M61" s="78">
        <f t="shared" si="6"/>
        <v>165</v>
      </c>
      <c r="N61" s="106">
        <v>89</v>
      </c>
      <c r="O61" s="106">
        <v>89</v>
      </c>
      <c r="P61" s="78">
        <f t="shared" si="7"/>
        <v>178</v>
      </c>
      <c r="Q61" s="4">
        <f t="shared" si="8"/>
        <v>531</v>
      </c>
      <c r="R61" s="84">
        <v>60</v>
      </c>
      <c r="S61" s="1">
        <f>VLOOKUP(A:A,Gutpunkte!A:X,24,FALSE)</f>
        <v>0</v>
      </c>
      <c r="T61" s="4">
        <f t="shared" si="9"/>
        <v>60</v>
      </c>
    </row>
    <row r="62" spans="1:32" x14ac:dyDescent="0.2">
      <c r="A62" s="84">
        <v>259</v>
      </c>
      <c r="B62" s="104">
        <v>56</v>
      </c>
      <c r="C62" s="11" t="str">
        <f>VLOOKUP(A:A,Gutpunkte!A:B,2,FALSE)</f>
        <v>Winkelmann Arnold</v>
      </c>
      <c r="D62" s="28">
        <f>VLOOKUP(A:A,Gutpunkte!A:D,4,FALSE)</f>
        <v>36</v>
      </c>
      <c r="E62" s="28" t="str">
        <f>VLOOKUP(A:A,Gutpunkte!A:E,5,FALSE)</f>
        <v>MI</v>
      </c>
      <c r="F62" s="11"/>
      <c r="G62" s="11" t="str">
        <f>VLOOKUP(A:A,Gutpunkte!A:C,3,FALSE)</f>
        <v>Studen</v>
      </c>
      <c r="H62" s="106">
        <v>94</v>
      </c>
      <c r="I62" s="106">
        <v>92</v>
      </c>
      <c r="J62" s="78">
        <f t="shared" si="5"/>
        <v>186</v>
      </c>
      <c r="K62" s="106">
        <v>74</v>
      </c>
      <c r="L62" s="106">
        <v>89</v>
      </c>
      <c r="M62" s="78">
        <f t="shared" si="6"/>
        <v>163</v>
      </c>
      <c r="N62" s="106">
        <v>93</v>
      </c>
      <c r="O62" s="106">
        <v>87</v>
      </c>
      <c r="P62" s="78">
        <f t="shared" si="7"/>
        <v>180</v>
      </c>
      <c r="Q62" s="4">
        <f t="shared" si="8"/>
        <v>529</v>
      </c>
      <c r="R62" s="84">
        <v>80</v>
      </c>
      <c r="S62" s="1">
        <f>VLOOKUP(A:A,Gutpunkte!A:X,24,FALSE)</f>
        <v>3575</v>
      </c>
      <c r="T62" s="4">
        <f t="shared" si="9"/>
        <v>3655</v>
      </c>
    </row>
    <row r="63" spans="1:32" x14ac:dyDescent="0.2">
      <c r="A63" s="84">
        <v>331</v>
      </c>
      <c r="B63" s="104">
        <v>57</v>
      </c>
      <c r="C63" s="11" t="str">
        <f>VLOOKUP(A:A,Gutpunkte!A:B,2,FALSE)</f>
        <v>Weber Ivo</v>
      </c>
      <c r="D63" s="28">
        <f>VLOOKUP(A:A,Gutpunkte!A:D,4,FALSE)</f>
        <v>99</v>
      </c>
      <c r="E63" s="28" t="str">
        <f>VLOOKUP(A:A,Gutpunkte!A:E,5,FALSE)</f>
        <v>MI</v>
      </c>
      <c r="F63" s="11" t="s">
        <v>213</v>
      </c>
      <c r="G63" s="11" t="str">
        <f>VLOOKUP(A:A,Gutpunkte!A:C,3,FALSE)</f>
        <v>Belp</v>
      </c>
      <c r="H63" s="97">
        <v>98</v>
      </c>
      <c r="I63" s="97">
        <v>98</v>
      </c>
      <c r="J63" s="78">
        <f t="shared" si="5"/>
        <v>196</v>
      </c>
      <c r="K63" s="97">
        <v>82</v>
      </c>
      <c r="L63" s="97">
        <v>68</v>
      </c>
      <c r="M63" s="78">
        <f t="shared" si="6"/>
        <v>150</v>
      </c>
      <c r="N63" s="97">
        <v>87</v>
      </c>
      <c r="O63" s="97">
        <v>89</v>
      </c>
      <c r="P63" s="78">
        <f t="shared" si="7"/>
        <v>176</v>
      </c>
      <c r="Q63" s="4">
        <f t="shared" si="8"/>
        <v>522</v>
      </c>
      <c r="R63" s="85">
        <v>55</v>
      </c>
      <c r="S63" s="11">
        <f>VLOOKUP(A:A,Gutpunkte!A:X,24,FALSE)</f>
        <v>0</v>
      </c>
      <c r="T63" s="18">
        <f t="shared" si="9"/>
        <v>55</v>
      </c>
    </row>
    <row r="64" spans="1:32" x14ac:dyDescent="0.2">
      <c r="A64" s="84">
        <v>46</v>
      </c>
      <c r="B64" s="104">
        <v>58</v>
      </c>
      <c r="C64" s="11" t="str">
        <f>VLOOKUP(A:A,Gutpunkte!A:B,2,FALSE)</f>
        <v>Dänzer Hermann</v>
      </c>
      <c r="D64" s="28">
        <f>VLOOKUP(A:A,Gutpunkte!A:D,4,FALSE)</f>
        <v>48</v>
      </c>
      <c r="E64" s="28" t="str">
        <f>VLOOKUP(A:A,Gutpunkte!A:E,5,FALSE)</f>
        <v>OL</v>
      </c>
      <c r="F64" s="11"/>
      <c r="G64" s="11" t="str">
        <f>VLOOKUP(A:A,Gutpunkte!A:C,3,FALSE)</f>
        <v>Boltigen</v>
      </c>
      <c r="H64" s="97">
        <v>97</v>
      </c>
      <c r="I64" s="97">
        <v>99</v>
      </c>
      <c r="J64" s="78">
        <f t="shared" si="5"/>
        <v>196</v>
      </c>
      <c r="K64" s="97">
        <v>73</v>
      </c>
      <c r="L64" s="97">
        <v>70</v>
      </c>
      <c r="M64" s="78">
        <f t="shared" si="6"/>
        <v>143</v>
      </c>
      <c r="N64" s="97">
        <v>91</v>
      </c>
      <c r="O64" s="97">
        <v>91</v>
      </c>
      <c r="P64" s="78">
        <f t="shared" si="7"/>
        <v>182</v>
      </c>
      <c r="Q64" s="4">
        <f t="shared" si="8"/>
        <v>521</v>
      </c>
      <c r="R64" s="85">
        <v>65</v>
      </c>
      <c r="S64" s="11">
        <f>VLOOKUP(A:A,Gutpunkte!A:X,24,FALSE)</f>
        <v>1960</v>
      </c>
      <c r="T64" s="18">
        <f t="shared" si="9"/>
        <v>2025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16"/>
    </row>
    <row r="65" spans="1:32" x14ac:dyDescent="0.2">
      <c r="A65" s="84">
        <v>116</v>
      </c>
      <c r="B65" s="104">
        <v>59</v>
      </c>
      <c r="C65" s="11" t="str">
        <f>VLOOKUP(A:A,Gutpunkte!A:B,2,FALSE)</f>
        <v>Juon Ignaz</v>
      </c>
      <c r="D65" s="28">
        <f>VLOOKUP(A:A,Gutpunkte!A:D,4,FALSE)</f>
        <v>57</v>
      </c>
      <c r="E65" s="28" t="str">
        <f>VLOOKUP(A:A,Gutpunkte!A:E,5,FALSE)</f>
        <v>EM</v>
      </c>
      <c r="F65" s="11"/>
      <c r="G65" s="11" t="str">
        <f>VLOOKUP(A:A,Gutpunkte!A:C,3,FALSE)</f>
        <v>Solothurn</v>
      </c>
      <c r="H65" s="97">
        <v>92</v>
      </c>
      <c r="I65" s="97">
        <v>92</v>
      </c>
      <c r="J65" s="78">
        <f t="shared" si="5"/>
        <v>184</v>
      </c>
      <c r="K65" s="97">
        <v>79</v>
      </c>
      <c r="L65" s="97">
        <v>80</v>
      </c>
      <c r="M65" s="78">
        <f t="shared" si="6"/>
        <v>159</v>
      </c>
      <c r="N65" s="97">
        <v>89</v>
      </c>
      <c r="O65" s="97">
        <v>86</v>
      </c>
      <c r="P65" s="78">
        <f t="shared" si="7"/>
        <v>175</v>
      </c>
      <c r="Q65" s="4">
        <f t="shared" si="8"/>
        <v>518</v>
      </c>
      <c r="R65" s="85">
        <v>50</v>
      </c>
      <c r="S65" s="11">
        <f>VLOOKUP(A:A,Gutpunkte!A:X,24,FALSE)</f>
        <v>980</v>
      </c>
      <c r="T65" s="18">
        <f t="shared" si="9"/>
        <v>1030</v>
      </c>
    </row>
    <row r="66" spans="1:32" x14ac:dyDescent="0.2">
      <c r="A66" s="84">
        <v>19</v>
      </c>
      <c r="B66" s="104">
        <v>60</v>
      </c>
      <c r="C66" s="11" t="str">
        <f>VLOOKUP(A:A,Gutpunkte!A:B,2,FALSE)</f>
        <v>Berger Anton</v>
      </c>
      <c r="D66" s="28">
        <f>VLOOKUP(A:A,Gutpunkte!A:D,4,FALSE)</f>
        <v>47</v>
      </c>
      <c r="E66" s="28" t="str">
        <f>VLOOKUP(A:A,Gutpunkte!A:E,5,FALSE)</f>
        <v>OL</v>
      </c>
      <c r="F66" s="11"/>
      <c r="G66" s="11" t="str">
        <f>VLOOKUP(A:A,Gutpunkte!A:C,3,FALSE)</f>
        <v>Linden</v>
      </c>
      <c r="H66" s="97">
        <v>97</v>
      </c>
      <c r="I66" s="97">
        <v>96</v>
      </c>
      <c r="J66" s="78">
        <f t="shared" si="5"/>
        <v>193</v>
      </c>
      <c r="K66" s="97">
        <v>72</v>
      </c>
      <c r="L66" s="97">
        <v>72</v>
      </c>
      <c r="M66" s="78">
        <f t="shared" si="6"/>
        <v>144</v>
      </c>
      <c r="N66" s="97">
        <v>88</v>
      </c>
      <c r="O66" s="97">
        <v>91</v>
      </c>
      <c r="P66" s="78">
        <f t="shared" si="7"/>
        <v>179</v>
      </c>
      <c r="Q66" s="4">
        <f t="shared" si="8"/>
        <v>516</v>
      </c>
      <c r="R66" s="85">
        <v>60</v>
      </c>
      <c r="S66" s="11">
        <f>VLOOKUP(A:A,Gutpunkte!A:X,24,FALSE)</f>
        <v>2350</v>
      </c>
      <c r="T66" s="18">
        <f t="shared" si="9"/>
        <v>2410</v>
      </c>
      <c r="U66" s="6"/>
    </row>
    <row r="67" spans="1:32" x14ac:dyDescent="0.2">
      <c r="A67" s="84">
        <v>16</v>
      </c>
      <c r="B67" s="104">
        <v>61</v>
      </c>
      <c r="C67" s="11" t="str">
        <f>VLOOKUP(A:A,Gutpunkte!A:B,2,FALSE)</f>
        <v>Benninger Paul</v>
      </c>
      <c r="D67" s="28">
        <f>VLOOKUP(A:A,Gutpunkte!A:D,4,FALSE)</f>
        <v>40</v>
      </c>
      <c r="E67" s="28" t="str">
        <f>VLOOKUP(A:A,Gutpunkte!A:E,5,FALSE)</f>
        <v>OL</v>
      </c>
      <c r="F67" s="11" t="s">
        <v>464</v>
      </c>
      <c r="G67" s="11" t="str">
        <f>VLOOKUP(A:A,Gutpunkte!A:C,3,FALSE)</f>
        <v>Unterseen</v>
      </c>
      <c r="H67" s="97">
        <v>94</v>
      </c>
      <c r="I67" s="97">
        <v>94</v>
      </c>
      <c r="J67" s="78">
        <f t="shared" si="5"/>
        <v>188</v>
      </c>
      <c r="K67" s="97">
        <v>65</v>
      </c>
      <c r="L67" s="97">
        <v>71</v>
      </c>
      <c r="M67" s="78">
        <f t="shared" si="6"/>
        <v>136</v>
      </c>
      <c r="N67" s="97">
        <v>93</v>
      </c>
      <c r="O67" s="97">
        <v>94</v>
      </c>
      <c r="P67" s="78">
        <f t="shared" si="7"/>
        <v>187</v>
      </c>
      <c r="Q67" s="4">
        <f t="shared" si="8"/>
        <v>511</v>
      </c>
      <c r="R67" s="85">
        <v>60</v>
      </c>
      <c r="S67" s="11">
        <f>VLOOKUP(A:A,Gutpunkte!A:X,24,FALSE)</f>
        <v>710</v>
      </c>
      <c r="T67" s="18">
        <f t="shared" si="9"/>
        <v>770</v>
      </c>
      <c r="V67" s="4"/>
    </row>
    <row r="68" spans="1:32" x14ac:dyDescent="0.2">
      <c r="A68" s="84">
        <v>35</v>
      </c>
      <c r="B68" s="104">
        <v>62</v>
      </c>
      <c r="C68" s="11" t="str">
        <f>VLOOKUP(A:A,Gutpunkte!A:B,2,FALSE)</f>
        <v>Buchmeier Edi</v>
      </c>
      <c r="D68" s="28">
        <f>VLOOKUP(A:A,Gutpunkte!A:D,4,FALSE)</f>
        <v>54</v>
      </c>
      <c r="E68" s="28" t="str">
        <f>VLOOKUP(A:A,Gutpunkte!A:E,5,FALSE)</f>
        <v>OA</v>
      </c>
      <c r="F68" s="11" t="s">
        <v>214</v>
      </c>
      <c r="G68" s="11" t="str">
        <f>VLOOKUP(A:A,Gutpunkte!A:C,3,FALSE)</f>
        <v>Herzogenbuchsee</v>
      </c>
      <c r="H68" s="97">
        <v>93</v>
      </c>
      <c r="I68" s="97">
        <v>97</v>
      </c>
      <c r="J68" s="78">
        <f t="shared" si="5"/>
        <v>190</v>
      </c>
      <c r="K68" s="97">
        <v>67</v>
      </c>
      <c r="L68" s="97">
        <v>75</v>
      </c>
      <c r="M68" s="78">
        <f t="shared" si="6"/>
        <v>142</v>
      </c>
      <c r="N68" s="97">
        <v>87</v>
      </c>
      <c r="O68" s="97">
        <v>92</v>
      </c>
      <c r="P68" s="78">
        <f t="shared" si="7"/>
        <v>179</v>
      </c>
      <c r="Q68" s="4">
        <f t="shared" si="8"/>
        <v>511</v>
      </c>
      <c r="R68" s="85">
        <v>45</v>
      </c>
      <c r="S68" s="11">
        <f>VLOOKUP(A:A,Gutpunkte!A:X,24,FALSE)</f>
        <v>225</v>
      </c>
      <c r="T68" s="18">
        <f t="shared" si="9"/>
        <v>270</v>
      </c>
      <c r="AA68" s="6"/>
      <c r="AB68" s="6"/>
    </row>
    <row r="69" spans="1:32" x14ac:dyDescent="0.2">
      <c r="A69" s="84">
        <v>207</v>
      </c>
      <c r="B69" s="104">
        <v>63</v>
      </c>
      <c r="C69" s="11" t="str">
        <f>VLOOKUP(A:A,Gutpunkte!A:B,2,FALSE)</f>
        <v>Schmid Ueli</v>
      </c>
      <c r="D69" s="28">
        <f>VLOOKUP(A:A,Gutpunkte!A:D,4,FALSE)</f>
        <v>45</v>
      </c>
      <c r="E69" s="28" t="str">
        <f>VLOOKUP(A:A,Gutpunkte!A:E,5,FALSE)</f>
        <v>MI</v>
      </c>
      <c r="F69" s="11" t="s">
        <v>463</v>
      </c>
      <c r="G69" s="11" t="str">
        <f>VLOOKUP(A:A,Gutpunkte!A:C,3,FALSE)</f>
        <v>Neuenegg</v>
      </c>
      <c r="H69" s="106">
        <v>93</v>
      </c>
      <c r="I69" s="106">
        <v>92</v>
      </c>
      <c r="J69" s="78">
        <f t="shared" si="5"/>
        <v>185</v>
      </c>
      <c r="K69" s="106">
        <v>69</v>
      </c>
      <c r="L69" s="106">
        <v>77</v>
      </c>
      <c r="M69" s="78">
        <f t="shared" si="6"/>
        <v>146</v>
      </c>
      <c r="N69" s="106">
        <v>89</v>
      </c>
      <c r="O69" s="106">
        <v>84</v>
      </c>
      <c r="P69" s="78">
        <f t="shared" si="7"/>
        <v>173</v>
      </c>
      <c r="Q69" s="4">
        <f t="shared" si="8"/>
        <v>504</v>
      </c>
      <c r="R69" s="84">
        <v>50</v>
      </c>
      <c r="S69" s="1">
        <f>VLOOKUP(A:A,Gutpunkte!A:X,24,FALSE)</f>
        <v>535</v>
      </c>
      <c r="T69" s="4">
        <f t="shared" si="9"/>
        <v>585</v>
      </c>
    </row>
    <row r="70" spans="1:32" x14ac:dyDescent="0.2">
      <c r="A70" s="84">
        <v>339</v>
      </c>
      <c r="B70" s="104">
        <v>64</v>
      </c>
      <c r="C70" s="11" t="str">
        <f>VLOOKUP(A:A,Gutpunkte!A:B,2,FALSE)</f>
        <v>Criblez Frédéric</v>
      </c>
      <c r="D70" s="28">
        <f>VLOOKUP(A:A,Gutpunkte!A:D,4,FALSE)</f>
        <v>90</v>
      </c>
      <c r="E70" s="28" t="str">
        <f>VLOOKUP(A:A,Gutpunkte!A:E,5,FALSE)</f>
        <v>BJ</v>
      </c>
      <c r="F70" s="11"/>
      <c r="G70" s="11" t="str">
        <f>VLOOKUP(A:A,Gutpunkte!A:C,3,FALSE)</f>
        <v>Saicourt</v>
      </c>
      <c r="H70" s="97">
        <v>96</v>
      </c>
      <c r="I70" s="97">
        <v>92</v>
      </c>
      <c r="J70" s="78">
        <f t="shared" si="5"/>
        <v>188</v>
      </c>
      <c r="K70" s="97">
        <v>67</v>
      </c>
      <c r="L70" s="97">
        <v>71</v>
      </c>
      <c r="M70" s="78">
        <f t="shared" si="6"/>
        <v>138</v>
      </c>
      <c r="N70" s="97">
        <v>90</v>
      </c>
      <c r="O70" s="97">
        <v>86</v>
      </c>
      <c r="P70" s="78">
        <f t="shared" si="7"/>
        <v>176</v>
      </c>
      <c r="Q70" s="4">
        <f t="shared" si="8"/>
        <v>502</v>
      </c>
      <c r="R70" s="85">
        <v>35</v>
      </c>
      <c r="S70" s="11">
        <f>VLOOKUP(A:A,Gutpunkte!A:X,24,FALSE)</f>
        <v>0</v>
      </c>
      <c r="T70" s="18">
        <f t="shared" si="9"/>
        <v>35</v>
      </c>
    </row>
    <row r="71" spans="1:32" x14ac:dyDescent="0.2">
      <c r="A71" s="84">
        <v>332</v>
      </c>
      <c r="B71" s="104">
        <v>65</v>
      </c>
      <c r="C71" s="11" t="str">
        <f>VLOOKUP(A:A,Gutpunkte!A:B,2,FALSE)</f>
        <v>Weber Jan</v>
      </c>
      <c r="D71" s="28">
        <f>VLOOKUP(A:A,Gutpunkte!A:D,4,FALSE)</f>
        <v>97</v>
      </c>
      <c r="E71" s="28" t="str">
        <f>VLOOKUP(A:A,Gutpunkte!A:E,5,FALSE)</f>
        <v>MI</v>
      </c>
      <c r="F71" s="11" t="s">
        <v>213</v>
      </c>
      <c r="G71" s="11" t="str">
        <f>VLOOKUP(A:A,Gutpunkte!A:C,3,FALSE)</f>
        <v>Belp</v>
      </c>
      <c r="H71" s="97">
        <v>92</v>
      </c>
      <c r="I71" s="97">
        <v>95</v>
      </c>
      <c r="J71" s="78">
        <f t="shared" ref="J71:J76" si="10">H71+I71</f>
        <v>187</v>
      </c>
      <c r="K71" s="97">
        <v>78</v>
      </c>
      <c r="L71" s="97">
        <v>77</v>
      </c>
      <c r="M71" s="78">
        <f t="shared" ref="M71:M76" si="11">K71+L71</f>
        <v>155</v>
      </c>
      <c r="N71" s="97">
        <v>78</v>
      </c>
      <c r="O71" s="97">
        <v>80</v>
      </c>
      <c r="P71" s="78">
        <f t="shared" ref="P71:P76" si="12">N71+O71</f>
        <v>158</v>
      </c>
      <c r="Q71" s="4">
        <f t="shared" ref="Q71:Q76" si="13">J71+M71+P71</f>
        <v>500</v>
      </c>
      <c r="R71" s="85">
        <v>30</v>
      </c>
      <c r="S71" s="11">
        <f>VLOOKUP(A:A,Gutpunkte!A:X,24,FALSE)</f>
        <v>0</v>
      </c>
      <c r="T71" s="18">
        <f t="shared" ref="T71:T76" si="14">SUM(R71:S71)</f>
        <v>30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16"/>
    </row>
    <row r="72" spans="1:32" x14ac:dyDescent="0.2">
      <c r="A72" s="84">
        <v>42</v>
      </c>
      <c r="B72" s="104">
        <v>66</v>
      </c>
      <c r="C72" s="11" t="str">
        <f>VLOOKUP(A:A,Gutpunkte!A:B,2,FALSE)</f>
        <v>Carrel Jean-Francois</v>
      </c>
      <c r="D72" s="28">
        <f>VLOOKUP(A:A,Gutpunkte!A:D,4,FALSE)</f>
        <v>66</v>
      </c>
      <c r="E72" s="28" t="str">
        <f>VLOOKUP(A:A,Gutpunkte!A:E,5,FALSE)</f>
        <v>BJ</v>
      </c>
      <c r="F72" s="11"/>
      <c r="G72" s="11" t="str">
        <f>VLOOKUP(A:A,Gutpunkte!A:C,3,FALSE)</f>
        <v>Diesse</v>
      </c>
      <c r="H72" s="97">
        <v>94</v>
      </c>
      <c r="I72" s="97">
        <v>94</v>
      </c>
      <c r="J72" s="78">
        <f t="shared" si="10"/>
        <v>188</v>
      </c>
      <c r="K72" s="97">
        <v>65</v>
      </c>
      <c r="L72" s="97">
        <v>61</v>
      </c>
      <c r="M72" s="78">
        <f t="shared" si="11"/>
        <v>126</v>
      </c>
      <c r="N72" s="97">
        <v>88</v>
      </c>
      <c r="O72" s="97">
        <v>85</v>
      </c>
      <c r="P72" s="78">
        <f t="shared" si="12"/>
        <v>173</v>
      </c>
      <c r="Q72" s="4">
        <f t="shared" si="13"/>
        <v>487</v>
      </c>
      <c r="R72" s="85">
        <v>20</v>
      </c>
      <c r="S72" s="11">
        <f>VLOOKUP(A:A,Gutpunkte!A:X,24,FALSE)</f>
        <v>405</v>
      </c>
      <c r="T72" s="18">
        <f t="shared" si="14"/>
        <v>425</v>
      </c>
    </row>
    <row r="73" spans="1:32" x14ac:dyDescent="0.2">
      <c r="A73" s="84">
        <v>165</v>
      </c>
      <c r="B73" s="104">
        <v>67</v>
      </c>
      <c r="C73" s="11" t="str">
        <f>VLOOKUP(A:A,Gutpunkte!A:B,2,FALSE)</f>
        <v>Müller Walter</v>
      </c>
      <c r="D73" s="28">
        <f>VLOOKUP(A:A,Gutpunkte!A:D,4,FALSE)</f>
        <v>48</v>
      </c>
      <c r="E73" s="28" t="str">
        <f>VLOOKUP(A:A,Gutpunkte!A:E,5,FALSE)</f>
        <v>OL</v>
      </c>
      <c r="F73" s="11"/>
      <c r="G73" s="11" t="str">
        <f>VLOOKUP(A:A,Gutpunkte!A:C,3,FALSE)</f>
        <v>Matten</v>
      </c>
      <c r="H73" s="97">
        <v>93</v>
      </c>
      <c r="I73" s="97">
        <v>97</v>
      </c>
      <c r="J73" s="78">
        <f t="shared" si="10"/>
        <v>190</v>
      </c>
      <c r="K73" s="97">
        <v>66</v>
      </c>
      <c r="L73" s="97">
        <v>60</v>
      </c>
      <c r="M73" s="78">
        <f t="shared" si="11"/>
        <v>126</v>
      </c>
      <c r="N73" s="97">
        <v>76</v>
      </c>
      <c r="O73" s="97">
        <v>79</v>
      </c>
      <c r="P73" s="78">
        <f t="shared" si="12"/>
        <v>155</v>
      </c>
      <c r="Q73" s="4">
        <f t="shared" si="13"/>
        <v>471</v>
      </c>
      <c r="R73" s="85">
        <v>15</v>
      </c>
      <c r="S73" s="11">
        <f>VLOOKUP(A:A,Gutpunkte!A:X,24,FALSE)</f>
        <v>2380</v>
      </c>
      <c r="T73" s="18">
        <f t="shared" si="14"/>
        <v>2395</v>
      </c>
    </row>
    <row r="74" spans="1:32" x14ac:dyDescent="0.2">
      <c r="A74" s="84">
        <v>43</v>
      </c>
      <c r="B74" s="104">
        <v>68</v>
      </c>
      <c r="C74" s="11" t="str">
        <f>VLOOKUP(A:A,Gutpunkte!A:B,2,FALSE)</f>
        <v>Carrera Jean-Michel</v>
      </c>
      <c r="D74" s="28">
        <f>VLOOKUP(A:A,Gutpunkte!A:D,4,FALSE)</f>
        <v>53</v>
      </c>
      <c r="E74" s="28" t="str">
        <f>VLOOKUP(A:A,Gutpunkte!A:E,5,FALSE)</f>
        <v>MI</v>
      </c>
      <c r="F74" s="11"/>
      <c r="G74" s="11" t="str">
        <f>VLOOKUP(A:A,Gutpunkte!A:C,3,FALSE)</f>
        <v>Brügg</v>
      </c>
      <c r="H74" s="97">
        <v>80</v>
      </c>
      <c r="I74" s="97">
        <v>60</v>
      </c>
      <c r="J74" s="78">
        <f t="shared" si="10"/>
        <v>140</v>
      </c>
      <c r="K74" s="97">
        <v>66</v>
      </c>
      <c r="L74" s="97">
        <v>71</v>
      </c>
      <c r="M74" s="78">
        <f t="shared" si="11"/>
        <v>137</v>
      </c>
      <c r="N74" s="97">
        <v>76</v>
      </c>
      <c r="O74" s="97">
        <v>86</v>
      </c>
      <c r="P74" s="78">
        <f t="shared" si="12"/>
        <v>162</v>
      </c>
      <c r="Q74" s="4">
        <f t="shared" si="13"/>
        <v>439</v>
      </c>
      <c r="R74" s="85">
        <v>0</v>
      </c>
      <c r="S74" s="11">
        <f>VLOOKUP(A:A,Gutpunkte!A:X,24,FALSE)</f>
        <v>1965</v>
      </c>
      <c r="T74" s="18">
        <f t="shared" si="14"/>
        <v>1965</v>
      </c>
    </row>
    <row r="75" spans="1:32" x14ac:dyDescent="0.2">
      <c r="A75" s="84">
        <v>318</v>
      </c>
      <c r="B75" s="104">
        <v>69</v>
      </c>
      <c r="C75" s="11" t="str">
        <f>VLOOKUP(A:A,Gutpunkte!A:B,2,FALSE)</f>
        <v>Frauchiger Sabrina</v>
      </c>
      <c r="D75" s="28">
        <f>VLOOKUP(A:A,Gutpunkte!A:D,4,FALSE)</f>
        <v>94</v>
      </c>
      <c r="E75" s="28" t="str">
        <f>VLOOKUP(A:A,Gutpunkte!A:E,5,FALSE)</f>
        <v>MI</v>
      </c>
      <c r="F75" s="11"/>
      <c r="G75" s="11" t="str">
        <f>VLOOKUP(A:A,Gutpunkte!A:C,3,FALSE)</f>
        <v>Boll</v>
      </c>
      <c r="H75" s="97">
        <v>94</v>
      </c>
      <c r="I75" s="97">
        <v>94</v>
      </c>
      <c r="J75" s="78">
        <f t="shared" si="10"/>
        <v>188</v>
      </c>
      <c r="K75" s="97"/>
      <c r="L75" s="97"/>
      <c r="M75" s="78">
        <f t="shared" si="11"/>
        <v>0</v>
      </c>
      <c r="N75" s="97"/>
      <c r="O75" s="97"/>
      <c r="P75" s="78">
        <f t="shared" si="12"/>
        <v>0</v>
      </c>
      <c r="Q75" s="4">
        <f t="shared" si="13"/>
        <v>188</v>
      </c>
      <c r="R75" s="85"/>
      <c r="S75" s="11">
        <f>VLOOKUP(A:A,Gutpunkte!A:X,24,FALSE)</f>
        <v>145</v>
      </c>
      <c r="T75" s="18">
        <f t="shared" si="14"/>
        <v>145</v>
      </c>
    </row>
    <row r="76" spans="1:32" x14ac:dyDescent="0.2">
      <c r="A76" s="84">
        <v>218</v>
      </c>
      <c r="B76" s="104">
        <v>70</v>
      </c>
      <c r="C76" s="11" t="str">
        <f>VLOOKUP(A:A,Gutpunkte!A:B,2,FALSE)</f>
        <v>Stucki Albrecht</v>
      </c>
      <c r="D76" s="28">
        <f>VLOOKUP(A:A,Gutpunkte!A:D,4,FALSE)</f>
        <v>59</v>
      </c>
      <c r="E76" s="28" t="str">
        <f>VLOOKUP(A:A,Gutpunkte!A:E,5,FALSE)</f>
        <v>MI</v>
      </c>
      <c r="F76" s="11"/>
      <c r="G76" s="11" t="str">
        <f>VLOOKUP(A:A,Gutpunkte!A:C,3,FALSE)</f>
        <v>Rüfenacht</v>
      </c>
      <c r="H76" s="97">
        <v>88</v>
      </c>
      <c r="I76" s="97">
        <v>90</v>
      </c>
      <c r="J76" s="78">
        <f t="shared" si="10"/>
        <v>178</v>
      </c>
      <c r="K76" s="97"/>
      <c r="L76" s="97"/>
      <c r="M76" s="78">
        <f t="shared" si="11"/>
        <v>0</v>
      </c>
      <c r="N76" s="97"/>
      <c r="O76" s="97"/>
      <c r="P76" s="78">
        <f t="shared" si="12"/>
        <v>0</v>
      </c>
      <c r="Q76" s="4">
        <f t="shared" si="13"/>
        <v>178</v>
      </c>
      <c r="R76" s="85"/>
      <c r="S76" s="11">
        <f>VLOOKUP(A:A,Gutpunkte!A:X,24,FALSE)</f>
        <v>995</v>
      </c>
      <c r="T76" s="18">
        <f t="shared" si="14"/>
        <v>995</v>
      </c>
    </row>
  </sheetData>
  <sheetProtection selectLockedCells="1"/>
  <sortState ref="A7:AF76">
    <sortCondition descending="1" ref="Q7:Q76"/>
    <sortCondition descending="1" ref="O7:O76"/>
    <sortCondition descending="1" ref="N7:N76"/>
    <sortCondition descending="1" ref="L7:L76"/>
    <sortCondition descending="1" ref="K7:K76"/>
  </sortState>
  <mergeCells count="2">
    <mergeCell ref="R5:T5"/>
    <mergeCell ref="G2:N2"/>
  </mergeCells>
  <phoneticPr fontId="0" type="noConversion"/>
  <pageMargins left="7.874015748031496E-2" right="7.874015748031496E-2" top="0.43307086614173229" bottom="1.2598425196850394" header="0.19685039370078741" footer="0.31496062992125984"/>
  <pageSetup paperSize="9" scale="93" orientation="portrait" r:id="rId1"/>
  <headerFooter alignWithMargins="0">
    <oddFooter>&amp;L&amp;G&amp;C&amp;"Arial,Fett"&amp;12Hauptsponsoren&amp;R&amp;G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workbookViewId="0">
      <selection activeCell="Q56" sqref="Q56"/>
    </sheetView>
  </sheetViews>
  <sheetFormatPr baseColWidth="10" defaultRowHeight="12.75" x14ac:dyDescent="0.2"/>
  <cols>
    <col min="1" max="1" width="4.28515625" style="1" customWidth="1"/>
    <col min="2" max="2" width="7.140625" customWidth="1"/>
    <col min="3" max="3" width="19.42578125" customWidth="1"/>
    <col min="4" max="4" width="3.140625" customWidth="1"/>
    <col min="5" max="5" width="4.140625" customWidth="1"/>
    <col min="6" max="6" width="3" customWidth="1"/>
    <col min="7" max="7" width="15.7109375" customWidth="1"/>
    <col min="8" max="9" width="3.7109375" style="21" customWidth="1"/>
    <col min="10" max="10" width="3.7109375" style="4" customWidth="1"/>
    <col min="11" max="12" width="3.7109375" style="21" customWidth="1"/>
    <col min="13" max="13" width="3.7109375" style="4" customWidth="1"/>
    <col min="14" max="15" width="3.7109375" style="21" customWidth="1"/>
    <col min="16" max="16" width="3.7109375" style="4" customWidth="1"/>
    <col min="17" max="17" width="6.5703125" customWidth="1"/>
    <col min="18" max="18" width="3.85546875" customWidth="1"/>
    <col min="19" max="19" width="7.85546875" style="15" customWidth="1"/>
  </cols>
  <sheetData>
    <row r="1" spans="1:24" ht="30.75" customHeight="1" x14ac:dyDescent="0.2"/>
    <row r="2" spans="1:24" ht="18" x14ac:dyDescent="0.25">
      <c r="B2" s="150" t="s">
        <v>440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24" ht="18" x14ac:dyDescent="0.25">
      <c r="B3" s="150" t="s">
        <v>441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6" spans="1:24" ht="18" x14ac:dyDescent="0.25">
      <c r="B6" s="150" t="s">
        <v>64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9" spans="1:24" s="9" customFormat="1" ht="15.75" x14ac:dyDescent="0.25">
      <c r="A9" s="95"/>
      <c r="B9" s="9" t="s">
        <v>0</v>
      </c>
      <c r="C9" s="9" t="s">
        <v>3</v>
      </c>
      <c r="E9" s="9" t="s">
        <v>77</v>
      </c>
      <c r="H9" s="21"/>
      <c r="I9" s="21"/>
      <c r="J9" s="4"/>
      <c r="K9" s="21"/>
      <c r="L9" s="21"/>
      <c r="M9" s="4"/>
      <c r="N9" s="21"/>
      <c r="O9" s="21"/>
      <c r="P9" s="4"/>
      <c r="S9" s="87"/>
    </row>
    <row r="10" spans="1:24" s="9" customFormat="1" ht="15.75" x14ac:dyDescent="0.25">
      <c r="A10" s="95"/>
      <c r="H10" s="21"/>
      <c r="I10" s="21"/>
      <c r="J10" s="4"/>
      <c r="K10" s="21"/>
      <c r="L10" s="21"/>
      <c r="M10" s="4"/>
      <c r="N10" s="21"/>
      <c r="O10" s="21"/>
      <c r="P10" s="4"/>
      <c r="S10" s="87"/>
    </row>
    <row r="11" spans="1:24" x14ac:dyDescent="0.2">
      <c r="A11" s="84"/>
      <c r="C11" s="1"/>
      <c r="D11" s="1"/>
      <c r="E11" s="1"/>
      <c r="F11" s="1"/>
      <c r="G11" s="1"/>
      <c r="H11" s="1"/>
      <c r="I11" s="1"/>
      <c r="K11" s="1"/>
      <c r="L11" s="1"/>
      <c r="N11" s="1"/>
      <c r="O11" s="1"/>
      <c r="Q11" s="4"/>
      <c r="R11" s="1"/>
      <c r="S11" s="88"/>
    </row>
    <row r="12" spans="1:24" x14ac:dyDescent="0.2">
      <c r="A12" s="84"/>
      <c r="Q12" s="4"/>
      <c r="S12" s="88"/>
    </row>
    <row r="13" spans="1:24" x14ac:dyDescent="0.2">
      <c r="A13" s="84"/>
      <c r="C13" s="1"/>
      <c r="D13" s="1"/>
      <c r="E13" s="1"/>
      <c r="F13" s="1"/>
      <c r="G13" s="1"/>
      <c r="Q13" s="4"/>
      <c r="R13" s="1"/>
      <c r="S13" s="88"/>
    </row>
    <row r="14" spans="1:24" ht="15.75" x14ac:dyDescent="0.25">
      <c r="A14" s="84"/>
      <c r="B14" s="9">
        <v>1</v>
      </c>
      <c r="C14" s="9" t="s">
        <v>79</v>
      </c>
      <c r="D14" s="9"/>
      <c r="E14" s="9"/>
      <c r="F14" s="9"/>
      <c r="G14" s="17">
        <f>S23</f>
        <v>559.57142857142856</v>
      </c>
      <c r="Q14" s="9"/>
      <c r="R14" s="9"/>
      <c r="S14" s="87"/>
    </row>
    <row r="15" spans="1:24" x14ac:dyDescent="0.2">
      <c r="A15" s="84"/>
      <c r="C15" s="1"/>
      <c r="D15" s="1"/>
      <c r="E15" s="1"/>
      <c r="F15" s="1"/>
      <c r="G15" s="1"/>
      <c r="Q15" s="4"/>
      <c r="R15" s="1"/>
      <c r="X15" s="102"/>
    </row>
    <row r="16" spans="1:24" x14ac:dyDescent="0.2">
      <c r="A16" s="93">
        <v>296</v>
      </c>
      <c r="C16" s="21" t="str">
        <f>VLOOKUP(A:A,Gutpunkte!A:B,2,FALSE)</f>
        <v>Bieri Michael</v>
      </c>
      <c r="D16" s="1">
        <f>VLOOKUP(A:A,Gutpunkte!A:D,4,FALSE)</f>
        <v>77</v>
      </c>
      <c r="E16" s="1" t="str">
        <f>VLOOKUP(A:A,Gutpunkte!A:E,5,FALSE)</f>
        <v>OL</v>
      </c>
      <c r="F16" s="1"/>
      <c r="G16" s="1" t="str">
        <f>VLOOKUP(A:A,Gutpunkte!A:C,3,FALSE)</f>
        <v>Weissenburg</v>
      </c>
      <c r="H16" s="1">
        <f>VLOOKUP(A:A,'Rangliste ab 9.Rang'!A:H,8,FALSE)</f>
        <v>98</v>
      </c>
      <c r="I16" s="1">
        <f>VLOOKUP(A:A,'Rangliste ab 9.Rang'!A:I,9,FALSE)</f>
        <v>99</v>
      </c>
      <c r="J16" s="4">
        <f>SUM(H16:I16)</f>
        <v>197</v>
      </c>
      <c r="K16" s="1">
        <f>VLOOKUP(A:A,'Rangliste ab 9.Rang'!A:K,11,FALSE)</f>
        <v>88</v>
      </c>
      <c r="L16" s="1">
        <f>VLOOKUP(A:A,'Rangliste ab 9.Rang'!A:L,12,FALSE)</f>
        <v>89</v>
      </c>
      <c r="M16" s="4">
        <f>SUM(K16:L16)</f>
        <v>177</v>
      </c>
      <c r="N16" s="1">
        <f>VLOOKUP(A:A,'Rangliste ab 9.Rang'!A:N,14,FALSE)</f>
        <v>91</v>
      </c>
      <c r="O16" s="1">
        <f>VLOOKUP(A:A,'Rangliste ab 9.Rang'!A:O,15,FALSE)</f>
        <v>95</v>
      </c>
      <c r="P16" s="4">
        <f>SUM(N16:O16)</f>
        <v>186</v>
      </c>
      <c r="Q16" s="4">
        <f>SUM(P16,M16,J16)</f>
        <v>560</v>
      </c>
      <c r="R16" s="1"/>
      <c r="S16" s="88"/>
    </row>
    <row r="17" spans="1:19" x14ac:dyDescent="0.2">
      <c r="A17" s="93">
        <v>47</v>
      </c>
      <c r="C17" s="1" t="str">
        <f>VLOOKUP(A:A,Gutpunkte!A:B,2,FALSE)</f>
        <v>Dänzer Reto</v>
      </c>
      <c r="D17" s="1">
        <f>VLOOKUP(A:A,Gutpunkte!A:D,4,FALSE)</f>
        <v>72</v>
      </c>
      <c r="E17" s="1" t="str">
        <f>VLOOKUP(A:A,Gutpunkte!A:E,5,FALSE)</f>
        <v>OL</v>
      </c>
      <c r="F17" s="1"/>
      <c r="G17" s="1" t="str">
        <f>VLOOKUP(A:A,Gutpunkte!A:C,3,FALSE)</f>
        <v>Boltigen</v>
      </c>
      <c r="H17" s="1">
        <f>VLOOKUP(A:A,'Rangliste ab 9.Rang'!A:H,8,FALSE)</f>
        <v>98</v>
      </c>
      <c r="I17" s="1">
        <f>VLOOKUP(A:A,'Rangliste ab 9.Rang'!A:I,9,FALSE)</f>
        <v>96</v>
      </c>
      <c r="J17" s="4">
        <f t="shared" ref="J17:J22" si="0">SUM(H17:I17)</f>
        <v>194</v>
      </c>
      <c r="K17" s="1">
        <f>VLOOKUP(A:A,'Rangliste ab 9.Rang'!A:K,11,FALSE)</f>
        <v>88</v>
      </c>
      <c r="L17" s="1">
        <f>VLOOKUP(A:A,'Rangliste ab 9.Rang'!A:L,12,FALSE)</f>
        <v>86</v>
      </c>
      <c r="M17" s="4">
        <f t="shared" ref="M17:M22" si="1">SUM(K17:L17)</f>
        <v>174</v>
      </c>
      <c r="N17" s="1">
        <f>VLOOKUP(A:A,'Rangliste ab 9.Rang'!A:N,14,FALSE)</f>
        <v>85</v>
      </c>
      <c r="O17" s="1">
        <f>VLOOKUP(A:A,'Rangliste ab 9.Rang'!A:O,15,FALSE)</f>
        <v>97</v>
      </c>
      <c r="P17" s="4">
        <f t="shared" ref="P17:P22" si="2">SUM(N17:O17)</f>
        <v>182</v>
      </c>
      <c r="Q17" s="4">
        <f t="shared" ref="Q17:Q22" si="3">SUM(P17,M17,J17)</f>
        <v>550</v>
      </c>
      <c r="R17" s="1"/>
      <c r="S17" s="88"/>
    </row>
    <row r="18" spans="1:19" x14ac:dyDescent="0.2">
      <c r="A18" s="93">
        <v>297</v>
      </c>
      <c r="C18" s="1" t="str">
        <f>VLOOKUP(A:A,Gutpunkte!A:B,2,FALSE)</f>
        <v>Rieder Marco</v>
      </c>
      <c r="D18" s="1">
        <f>VLOOKUP(A:A,Gutpunkte!A:D,4,FALSE)</f>
        <v>74</v>
      </c>
      <c r="E18" s="1" t="str">
        <f>VLOOKUP(A:A,Gutpunkte!A:E,5,FALSE)</f>
        <v>OL</v>
      </c>
      <c r="F18" s="1"/>
      <c r="G18" s="1" t="str">
        <f>VLOOKUP(A:A,Gutpunkte!A:C,3,FALSE)</f>
        <v>Lenk</v>
      </c>
      <c r="H18" s="1">
        <f>VLOOKUP(A:A,'Rangliste ab 9.Rang'!A:H,8,FALSE)</f>
        <v>98</v>
      </c>
      <c r="I18" s="1">
        <f>VLOOKUP(A:A,'Rangliste ab 9.Rang'!A:I,9,FALSE)</f>
        <v>94</v>
      </c>
      <c r="J18" s="4">
        <f t="shared" si="0"/>
        <v>192</v>
      </c>
      <c r="K18" s="1">
        <f>VLOOKUP(A:A,'Rangliste ab 9.Rang'!A:K,11,FALSE)</f>
        <v>76</v>
      </c>
      <c r="L18" s="1">
        <f>VLOOKUP(A:A,'Rangliste ab 9.Rang'!A:L,12,FALSE)</f>
        <v>90</v>
      </c>
      <c r="M18" s="4">
        <f t="shared" si="1"/>
        <v>166</v>
      </c>
      <c r="N18" s="1">
        <f>VLOOKUP(A:A,'Rangliste ab 9.Rang'!A:N,14,FALSE)</f>
        <v>94</v>
      </c>
      <c r="O18" s="1">
        <f>VLOOKUP(A:A,'Rangliste ab 9.Rang'!A:O,15,FALSE)</f>
        <v>95</v>
      </c>
      <c r="P18" s="4">
        <f t="shared" si="2"/>
        <v>189</v>
      </c>
      <c r="Q18" s="4">
        <f t="shared" si="3"/>
        <v>547</v>
      </c>
      <c r="R18" s="1"/>
      <c r="S18" s="88"/>
    </row>
    <row r="19" spans="1:19" x14ac:dyDescent="0.2">
      <c r="A19" s="93">
        <v>140</v>
      </c>
      <c r="C19" s="1" t="str">
        <f>VLOOKUP(A:A,Gutpunkte!A:B,2,FALSE)</f>
        <v>Liebi Martin</v>
      </c>
      <c r="D19" s="1">
        <f>VLOOKUP(A:A,Gutpunkte!A:D,4,FALSE)</f>
        <v>62</v>
      </c>
      <c r="E19" s="1" t="str">
        <f>VLOOKUP(A:A,Gutpunkte!A:E,5,FALSE)</f>
        <v>OL</v>
      </c>
      <c r="F19" s="1"/>
      <c r="G19" s="1" t="str">
        <f>VLOOKUP(A:A,Gutpunkte!A:C,3,FALSE)</f>
        <v>Zweisimmen</v>
      </c>
      <c r="H19" s="1">
        <f>VLOOKUP(A:A,'Rangliste ab 9.Rang'!A:H,8,FALSE)</f>
        <v>97</v>
      </c>
      <c r="I19" s="1">
        <f>VLOOKUP(A:A,'Rangliste ab 9.Rang'!A:I,9,FALSE)</f>
        <v>98</v>
      </c>
      <c r="J19" s="4">
        <f t="shared" si="0"/>
        <v>195</v>
      </c>
      <c r="K19" s="1">
        <f>VLOOKUP(A:A,'Rangliste ab 9.Rang'!A:K,11,FALSE)</f>
        <v>84</v>
      </c>
      <c r="L19" s="1">
        <f>VLOOKUP(A:A,'Rangliste ab 9.Rang'!A:L,12,FALSE)</f>
        <v>89</v>
      </c>
      <c r="M19" s="4">
        <f t="shared" si="1"/>
        <v>173</v>
      </c>
      <c r="N19" s="1">
        <f>VLOOKUP(A:A,'Rangliste ab 9.Rang'!A:N,14,FALSE)</f>
        <v>92</v>
      </c>
      <c r="O19" s="1">
        <f>VLOOKUP(A:A,'Rangliste ab 9.Rang'!A:O,15,FALSE)</f>
        <v>93</v>
      </c>
      <c r="P19" s="4">
        <f t="shared" si="2"/>
        <v>185</v>
      </c>
      <c r="Q19" s="4">
        <f t="shared" si="3"/>
        <v>553</v>
      </c>
      <c r="R19" s="1"/>
      <c r="S19" s="88"/>
    </row>
    <row r="20" spans="1:19" x14ac:dyDescent="0.2">
      <c r="A20" s="93">
        <v>160</v>
      </c>
      <c r="C20" s="1" t="str">
        <f>VLOOKUP(A:A,Gutpunkte!A:B,2,FALSE)</f>
        <v>Mösching Thomas</v>
      </c>
      <c r="D20" s="1">
        <f>VLOOKUP(A:A,Gutpunkte!A:D,4,FALSE)</f>
        <v>73</v>
      </c>
      <c r="E20" s="1" t="str">
        <f>VLOOKUP(A:A,Gutpunkte!A:E,5,FALSE)</f>
        <v>OL</v>
      </c>
      <c r="F20" s="1"/>
      <c r="G20" s="1" t="str">
        <f>VLOOKUP(A:A,Gutpunkte!A:C,3,FALSE)</f>
        <v>Spiez</v>
      </c>
      <c r="H20" s="1">
        <f>VLOOKUP(A:A,'Rangliste ab 9.Rang'!A:H,8,FALSE)</f>
        <v>99</v>
      </c>
      <c r="I20" s="1">
        <f>VLOOKUP(A:A,'Rangliste ab 9.Rang'!A:I,9,FALSE)</f>
        <v>95</v>
      </c>
      <c r="J20" s="4">
        <f t="shared" si="0"/>
        <v>194</v>
      </c>
      <c r="K20" s="1">
        <f>VLOOKUP(A:A,'Rangliste ab 9.Rang'!A:K,11,FALSE)</f>
        <v>94</v>
      </c>
      <c r="L20" s="1">
        <f>VLOOKUP(A:A,'Rangliste ab 9.Rang'!A:L,12,FALSE)</f>
        <v>88</v>
      </c>
      <c r="M20" s="4">
        <f t="shared" si="1"/>
        <v>182</v>
      </c>
      <c r="N20" s="1">
        <f>VLOOKUP(A:A,'Rangliste ab 9.Rang'!A:N,14,FALSE)</f>
        <v>96</v>
      </c>
      <c r="O20" s="1">
        <f>VLOOKUP(A:A,'Rangliste ab 9.Rang'!A:O,15,FALSE)</f>
        <v>95</v>
      </c>
      <c r="P20" s="4">
        <f t="shared" si="2"/>
        <v>191</v>
      </c>
      <c r="Q20" s="4">
        <f t="shared" si="3"/>
        <v>567</v>
      </c>
      <c r="R20" s="1"/>
      <c r="S20" s="88"/>
    </row>
    <row r="21" spans="1:19" x14ac:dyDescent="0.2">
      <c r="A21" s="93">
        <v>342</v>
      </c>
      <c r="C21" s="1" t="str">
        <f>VLOOKUP(A:A,Gutpunkte!A:B,2,FALSE)</f>
        <v>Bieri Ramona</v>
      </c>
      <c r="D21" s="1">
        <f>VLOOKUP(A:A,Gutpunkte!A:D,4,FALSE)</f>
        <v>90</v>
      </c>
      <c r="E21" s="1" t="str">
        <f>VLOOKUP(A:A,Gutpunkte!A:E,5,FALSE)</f>
        <v>OL</v>
      </c>
      <c r="F21" s="1"/>
      <c r="G21" s="1" t="str">
        <f>VLOOKUP(A:A,Gutpunkte!A:C,3,FALSE)</f>
        <v>Belp</v>
      </c>
      <c r="H21" s="1">
        <f>VLOOKUP(A:A,'Rangliste ab 9.Rang'!A:H,8,FALSE)</f>
        <v>97</v>
      </c>
      <c r="I21" s="1">
        <f>VLOOKUP(A:A,'Rangliste ab 9.Rang'!A:I,9,FALSE)</f>
        <v>98</v>
      </c>
      <c r="J21" s="4">
        <f t="shared" si="0"/>
        <v>195</v>
      </c>
      <c r="K21" s="1">
        <f>VLOOKUP(A:A,'Rangliste ab 9.Rang'!A:K,11,FALSE)</f>
        <v>93</v>
      </c>
      <c r="L21" s="1">
        <f>VLOOKUP(A:A,'Rangliste ab 9.Rang'!A:L,12,FALSE)</f>
        <v>96</v>
      </c>
      <c r="M21" s="4">
        <f t="shared" si="1"/>
        <v>189</v>
      </c>
      <c r="N21" s="1">
        <f>VLOOKUP(A:A,'Rangliste ab 9.Rang'!A:N,14,FALSE)</f>
        <v>95</v>
      </c>
      <c r="O21" s="1">
        <f>VLOOKUP(A:A,'Rangliste ab 9.Rang'!A:O,15,FALSE)</f>
        <v>95</v>
      </c>
      <c r="P21" s="4">
        <f t="shared" si="2"/>
        <v>190</v>
      </c>
      <c r="Q21" s="4">
        <f t="shared" si="3"/>
        <v>574</v>
      </c>
      <c r="R21" s="1"/>
      <c r="S21" s="88"/>
    </row>
    <row r="22" spans="1:19" x14ac:dyDescent="0.2">
      <c r="A22" s="93">
        <v>337</v>
      </c>
      <c r="C22" s="1" t="str">
        <f>VLOOKUP(A:A,Gutpunkte!A:B,2,FALSE)</f>
        <v>Zahnd Monika</v>
      </c>
      <c r="D22" s="1">
        <f>VLOOKUP(A:A,Gutpunkte!A:D,4,FALSE)</f>
        <v>73</v>
      </c>
      <c r="E22" s="1" t="str">
        <f>VLOOKUP(A:A,Gutpunkte!A:E,5,FALSE)</f>
        <v>OL</v>
      </c>
      <c r="F22" s="1"/>
      <c r="G22" s="1" t="str">
        <f>VLOOKUP(A:A,Gutpunkte!A:C,3,FALSE)</f>
        <v>Kandergrund</v>
      </c>
      <c r="H22" s="1">
        <f>VLOOKUP(A:A,'Rangliste ab 9.Rang'!A:H,8,FALSE)</f>
        <v>99</v>
      </c>
      <c r="I22" s="1">
        <f>VLOOKUP(A:A,'Rangliste ab 9.Rang'!A:I,9,FALSE)</f>
        <v>97</v>
      </c>
      <c r="J22" s="4">
        <f t="shared" si="0"/>
        <v>196</v>
      </c>
      <c r="K22" s="1">
        <f>VLOOKUP(A:A,'Rangliste ab 9.Rang'!A:K,11,FALSE)</f>
        <v>89</v>
      </c>
      <c r="L22" s="1">
        <f>VLOOKUP(A:A,'Rangliste ab 9.Rang'!A:L,12,FALSE)</f>
        <v>90</v>
      </c>
      <c r="M22" s="4">
        <f t="shared" si="1"/>
        <v>179</v>
      </c>
      <c r="N22" s="1">
        <f>VLOOKUP(A:A,'Rangliste ab 9.Rang'!A:N,14,FALSE)</f>
        <v>97</v>
      </c>
      <c r="O22" s="1">
        <f>VLOOKUP(A:A,'Rangliste ab 9.Rang'!A:O,15,FALSE)</f>
        <v>94</v>
      </c>
      <c r="P22" s="4">
        <f t="shared" si="2"/>
        <v>191</v>
      </c>
      <c r="Q22" s="4">
        <f t="shared" si="3"/>
        <v>566</v>
      </c>
      <c r="R22" s="1"/>
      <c r="S22" s="89"/>
    </row>
    <row r="23" spans="1:19" x14ac:dyDescent="0.2">
      <c r="A23" s="84"/>
      <c r="C23" s="1"/>
      <c r="D23" s="1"/>
      <c r="E23" s="1"/>
      <c r="F23" s="1"/>
      <c r="G23" s="1"/>
      <c r="H23" s="1"/>
      <c r="I23" s="1"/>
      <c r="K23" s="1"/>
      <c r="L23" s="1"/>
      <c r="N23" s="1"/>
      <c r="O23" s="1"/>
      <c r="Q23" s="4">
        <f>SUM(Q16:Q22)</f>
        <v>3917</v>
      </c>
      <c r="R23" s="1"/>
      <c r="S23" s="113">
        <f>Q23/7</f>
        <v>559.57142857142856</v>
      </c>
    </row>
    <row r="24" spans="1:19" x14ac:dyDescent="0.2">
      <c r="A24" s="84"/>
      <c r="C24" s="1"/>
      <c r="D24" s="1"/>
      <c r="E24" s="1"/>
      <c r="F24" s="1"/>
      <c r="G24" s="1"/>
      <c r="H24" s="1"/>
      <c r="I24" s="1"/>
      <c r="K24" s="1"/>
      <c r="L24" s="1"/>
      <c r="N24" s="1"/>
      <c r="O24" s="1"/>
      <c r="Q24" s="4"/>
      <c r="R24" s="1"/>
      <c r="S24" s="88"/>
    </row>
    <row r="25" spans="1:19" x14ac:dyDescent="0.2">
      <c r="A25" s="84"/>
      <c r="Q25" s="4"/>
      <c r="S25" s="88"/>
    </row>
    <row r="26" spans="1:19" ht="15.75" x14ac:dyDescent="0.25">
      <c r="A26" s="84"/>
      <c r="B26" s="9">
        <v>2</v>
      </c>
      <c r="C26" s="9" t="s">
        <v>80</v>
      </c>
      <c r="D26" s="9"/>
      <c r="E26" s="9"/>
      <c r="F26" s="9"/>
      <c r="G26" s="17">
        <f>S33</f>
        <v>559.4</v>
      </c>
      <c r="Q26" s="9"/>
      <c r="R26" s="9"/>
      <c r="S26" s="87"/>
    </row>
    <row r="27" spans="1:19" x14ac:dyDescent="0.2">
      <c r="A27" s="84"/>
      <c r="G27" s="15"/>
      <c r="S27" s="89"/>
    </row>
    <row r="28" spans="1:19" x14ac:dyDescent="0.2">
      <c r="A28" s="84">
        <v>54</v>
      </c>
      <c r="C28" s="1" t="str">
        <f>VLOOKUP(A:A,Gutpunkte!A:B,2,FALSE)</f>
        <v>Eggimann Lara</v>
      </c>
      <c r="D28" s="1">
        <f>VLOOKUP(A:A,Gutpunkte!A:D,4,FALSE)</f>
        <v>89</v>
      </c>
      <c r="E28" s="1" t="str">
        <f>VLOOKUP(A:A,Gutpunkte!A:E,5,FALSE)</f>
        <v>OA</v>
      </c>
      <c r="F28" s="1"/>
      <c r="G28" s="1" t="str">
        <f>VLOOKUP(A:A,Gutpunkte!A:C,3,FALSE)</f>
        <v>Spiez</v>
      </c>
      <c r="H28" s="1">
        <f>VLOOKUP(A:A,'Rangliste ab 9.Rang'!A:H,8,FALSE)</f>
        <v>99</v>
      </c>
      <c r="I28" s="1">
        <f>VLOOKUP(A:A,'Rangliste ab 9.Rang'!A:I,9,FALSE)</f>
        <v>97</v>
      </c>
      <c r="J28" s="4">
        <f t="shared" ref="J28:J32" si="4">SUM(H28:I28)</f>
        <v>196</v>
      </c>
      <c r="K28" s="1">
        <f>VLOOKUP(A:A,'Rangliste ab 9.Rang'!A:K,11,FALSE)</f>
        <v>92</v>
      </c>
      <c r="L28" s="1">
        <f>VLOOKUP(A:A,'Rangliste ab 9.Rang'!A:L,12,FALSE)</f>
        <v>91</v>
      </c>
      <c r="M28" s="4">
        <f t="shared" ref="M28:M32" si="5">SUM(K28:L28)</f>
        <v>183</v>
      </c>
      <c r="N28" s="1">
        <f>VLOOKUP(A:A,'Rangliste ab 9.Rang'!A:N,14,FALSE)</f>
        <v>97</v>
      </c>
      <c r="O28" s="1">
        <f>VLOOKUP(A:A,'Rangliste ab 9.Rang'!A:O,15,FALSE)</f>
        <v>97</v>
      </c>
      <c r="P28" s="4">
        <f t="shared" ref="P28:P32" si="6">SUM(N28:O28)</f>
        <v>194</v>
      </c>
      <c r="Q28" s="4">
        <f t="shared" ref="Q28:Q32" si="7">SUM(P28,M28,J28)</f>
        <v>573</v>
      </c>
      <c r="S28" s="89"/>
    </row>
    <row r="29" spans="1:19" x14ac:dyDescent="0.2">
      <c r="A29" s="84">
        <v>56</v>
      </c>
      <c r="C29" s="1" t="str">
        <f>VLOOKUP(A:A,Gutpunkte!A:B,2,FALSE)</f>
        <v>Eggimann Remo</v>
      </c>
      <c r="D29" s="1">
        <f>VLOOKUP(A:A,Gutpunkte!A:D,4,FALSE)</f>
        <v>91</v>
      </c>
      <c r="E29" s="1" t="str">
        <f>VLOOKUP(A:A,Gutpunkte!A:E,5,FALSE)</f>
        <v>OA</v>
      </c>
      <c r="F29" s="1"/>
      <c r="G29" s="1" t="str">
        <f>VLOOKUP(A:A,Gutpunkte!A:C,3,FALSE)</f>
        <v>Recherswil</v>
      </c>
      <c r="H29" s="1">
        <f>VLOOKUP(A:A,'Rangliste ab 9.Rang'!A:H,8,FALSE)</f>
        <v>98</v>
      </c>
      <c r="I29" s="1">
        <f>VLOOKUP(A:A,'Rangliste ab 9.Rang'!A:I,9,FALSE)</f>
        <v>99</v>
      </c>
      <c r="J29" s="4">
        <f t="shared" si="4"/>
        <v>197</v>
      </c>
      <c r="K29" s="1">
        <f>VLOOKUP(A:A,'Rangliste ab 9.Rang'!A:K,11,FALSE)</f>
        <v>93</v>
      </c>
      <c r="L29" s="1">
        <f>VLOOKUP(A:A,'Rangliste ab 9.Rang'!A:L,12,FALSE)</f>
        <v>91</v>
      </c>
      <c r="M29" s="4">
        <f t="shared" si="5"/>
        <v>184</v>
      </c>
      <c r="N29" s="1">
        <f>VLOOKUP(A:A,'Rangliste ab 9.Rang'!A:N,14,FALSE)</f>
        <v>91</v>
      </c>
      <c r="O29" s="1">
        <f>VLOOKUP(A:A,'Rangliste ab 9.Rang'!A:O,15,FALSE)</f>
        <v>97</v>
      </c>
      <c r="P29" s="4">
        <f t="shared" si="6"/>
        <v>188</v>
      </c>
      <c r="Q29" s="4">
        <f t="shared" si="7"/>
        <v>569</v>
      </c>
      <c r="R29" s="1"/>
      <c r="S29" s="88"/>
    </row>
    <row r="30" spans="1:19" x14ac:dyDescent="0.2">
      <c r="A30" s="84">
        <v>252</v>
      </c>
      <c r="C30" s="1" t="str">
        <f>VLOOKUP(A:A,Gutpunkte!A:B,2,FALSE)</f>
        <v>Widmer Marcel</v>
      </c>
      <c r="D30" s="1">
        <f>VLOOKUP(A:A,Gutpunkte!A:D,4,FALSE)</f>
        <v>83</v>
      </c>
      <c r="E30" s="1" t="str">
        <f>VLOOKUP(A:A,Gutpunkte!A:E,5,FALSE)</f>
        <v>OA</v>
      </c>
      <c r="F30" s="1"/>
      <c r="G30" s="1" t="str">
        <f>VLOOKUP(A:A,Gutpunkte!A:C,3,FALSE)</f>
        <v>Heimiswil</v>
      </c>
      <c r="H30" s="1">
        <f>VLOOKUP(A:A,'Rangliste ab 9.Rang'!A:H,8,FALSE)</f>
        <v>98</v>
      </c>
      <c r="I30" s="1">
        <f>VLOOKUP(A:A,'Rangliste ab 9.Rang'!A:I,9,FALSE)</f>
        <v>99</v>
      </c>
      <c r="J30" s="4">
        <f t="shared" si="4"/>
        <v>197</v>
      </c>
      <c r="K30" s="1">
        <f>VLOOKUP(A:A,'Rangliste ab 9.Rang'!A:K,11,FALSE)</f>
        <v>84</v>
      </c>
      <c r="L30" s="1">
        <f>VLOOKUP(A:A,'Rangliste ab 9.Rang'!A:L,12,FALSE)</f>
        <v>88</v>
      </c>
      <c r="M30" s="4">
        <f t="shared" si="5"/>
        <v>172</v>
      </c>
      <c r="N30" s="1">
        <f>VLOOKUP(A:A,'Rangliste ab 9.Rang'!A:N,14,FALSE)</f>
        <v>94</v>
      </c>
      <c r="O30" s="1">
        <f>VLOOKUP(A:A,'Rangliste ab 9.Rang'!A:O,15,FALSE)</f>
        <v>95</v>
      </c>
      <c r="P30" s="4">
        <f t="shared" si="6"/>
        <v>189</v>
      </c>
      <c r="Q30" s="4">
        <f t="shared" si="7"/>
        <v>558</v>
      </c>
      <c r="R30" s="1"/>
      <c r="S30" s="88"/>
    </row>
    <row r="31" spans="1:19" x14ac:dyDescent="0.2">
      <c r="A31" s="84">
        <v>201</v>
      </c>
      <c r="C31" s="1" t="str">
        <f>VLOOKUP(A:A,Gutpunkte!A:B,2,FALSE)</f>
        <v>Schläfli Christoph</v>
      </c>
      <c r="D31" s="1">
        <f>VLOOKUP(A:A,Gutpunkte!A:D,4,FALSE)</f>
        <v>60</v>
      </c>
      <c r="E31" s="1" t="str">
        <f>VLOOKUP(A:A,Gutpunkte!A:E,5,FALSE)</f>
        <v>OA</v>
      </c>
      <c r="F31" s="1"/>
      <c r="G31" s="1" t="str">
        <f>VLOOKUP(A:A,Gutpunkte!A:C,3,FALSE)</f>
        <v>Roggwil</v>
      </c>
      <c r="H31" s="1">
        <f>VLOOKUP(A:A,'Rangliste ab 9.Rang'!A:H,8,FALSE)</f>
        <v>96</v>
      </c>
      <c r="I31" s="1">
        <f>VLOOKUP(A:A,'Rangliste ab 9.Rang'!A:I,9,FALSE)</f>
        <v>98</v>
      </c>
      <c r="J31" s="4">
        <f t="shared" si="4"/>
        <v>194</v>
      </c>
      <c r="K31" s="1">
        <f>VLOOKUP(A:A,'Rangliste ab 9.Rang'!A:K,11,FALSE)</f>
        <v>85</v>
      </c>
      <c r="L31" s="1">
        <f>VLOOKUP(A:A,'Rangliste ab 9.Rang'!A:L,12,FALSE)</f>
        <v>83</v>
      </c>
      <c r="M31" s="4">
        <f t="shared" si="5"/>
        <v>168</v>
      </c>
      <c r="N31" s="1">
        <f>VLOOKUP(A:A,'Rangliste ab 9.Rang'!A:N,14,FALSE)</f>
        <v>88</v>
      </c>
      <c r="O31" s="1">
        <f>VLOOKUP(A:A,'Rangliste ab 9.Rang'!A:O,15,FALSE)</f>
        <v>90</v>
      </c>
      <c r="P31" s="4">
        <f t="shared" si="6"/>
        <v>178</v>
      </c>
      <c r="Q31" s="4">
        <f t="shared" si="7"/>
        <v>540</v>
      </c>
      <c r="R31" s="1"/>
      <c r="S31" s="88"/>
    </row>
    <row r="32" spans="1:19" x14ac:dyDescent="0.2">
      <c r="A32" s="84">
        <v>327</v>
      </c>
      <c r="C32" s="1" t="str">
        <f>VLOOKUP(A:A,Gutpunkte!A:B,2,FALSE)</f>
        <v>Eichelberger Adrian</v>
      </c>
      <c r="D32" s="1">
        <f>VLOOKUP(A:A,Gutpunkte!A:D,4,FALSE)</f>
        <v>96</v>
      </c>
      <c r="E32" s="1" t="str">
        <f>VLOOKUP(A:A,Gutpunkte!A:E,5,FALSE)</f>
        <v>OA</v>
      </c>
      <c r="F32" s="1"/>
      <c r="G32" s="1" t="str">
        <f>VLOOKUP(A:A,Gutpunkte!A:C,3,FALSE)</f>
        <v>Madiswil</v>
      </c>
      <c r="H32" s="1">
        <f>VLOOKUP(A:A,'Rangliste ab 9.Rang'!A:H,8,FALSE)</f>
        <v>99</v>
      </c>
      <c r="I32" s="1">
        <f>VLOOKUP(A:A,'Rangliste ab 9.Rang'!A:I,9,FALSE)</f>
        <v>98</v>
      </c>
      <c r="J32" s="4">
        <f t="shared" si="4"/>
        <v>197</v>
      </c>
      <c r="K32" s="1">
        <f>VLOOKUP(A:A,'Rangliste ab 9.Rang'!A:K,11,FALSE)</f>
        <v>85</v>
      </c>
      <c r="L32" s="1">
        <f>VLOOKUP(A:A,'Rangliste ab 9.Rang'!A:L,12,FALSE)</f>
        <v>89</v>
      </c>
      <c r="M32" s="4">
        <f t="shared" si="5"/>
        <v>174</v>
      </c>
      <c r="N32" s="1">
        <f>VLOOKUP(A:A,'Rangliste ab 9.Rang'!A:N,14,FALSE)</f>
        <v>92</v>
      </c>
      <c r="O32" s="1">
        <f>VLOOKUP(A:A,'Rangliste ab 9.Rang'!A:O,15,FALSE)</f>
        <v>94</v>
      </c>
      <c r="P32" s="4">
        <f t="shared" si="6"/>
        <v>186</v>
      </c>
      <c r="Q32" s="4">
        <f t="shared" si="7"/>
        <v>557</v>
      </c>
      <c r="R32" s="1"/>
      <c r="S32" s="88"/>
    </row>
    <row r="33" spans="1:19" x14ac:dyDescent="0.2">
      <c r="A33" s="84"/>
      <c r="Q33" s="4">
        <f>SUM(Q28:Q32)</f>
        <v>2797</v>
      </c>
      <c r="S33" s="113">
        <f>Q33/5</f>
        <v>559.4</v>
      </c>
    </row>
    <row r="34" spans="1:19" x14ac:dyDescent="0.2">
      <c r="A34" s="84"/>
      <c r="Q34" s="4"/>
      <c r="S34" s="88"/>
    </row>
    <row r="35" spans="1:19" x14ac:dyDescent="0.2">
      <c r="A35" s="84"/>
      <c r="Q35" s="4"/>
      <c r="S35" s="88"/>
    </row>
    <row r="36" spans="1:19" s="9" customFormat="1" ht="15.75" x14ac:dyDescent="0.25">
      <c r="A36" s="95"/>
      <c r="B36" s="9">
        <v>3</v>
      </c>
      <c r="C36" s="9" t="s">
        <v>81</v>
      </c>
      <c r="G36" s="17">
        <f>S43</f>
        <v>545.79999999999995</v>
      </c>
      <c r="H36" s="21"/>
      <c r="I36" s="21"/>
      <c r="J36" s="4"/>
      <c r="K36" s="21"/>
      <c r="L36" s="21"/>
      <c r="M36" s="4"/>
      <c r="N36" s="21"/>
      <c r="O36" s="21"/>
      <c r="P36" s="4"/>
      <c r="S36" s="87"/>
    </row>
    <row r="37" spans="1:19" x14ac:dyDescent="0.2">
      <c r="A37" s="84"/>
      <c r="S37" s="89"/>
    </row>
    <row r="38" spans="1:19" x14ac:dyDescent="0.2">
      <c r="A38" s="84">
        <v>10</v>
      </c>
      <c r="C38" s="1" t="str">
        <f>VLOOKUP(A:A,Gutpunkte!A:B,2,FALSE)</f>
        <v>Badertscher Jürg</v>
      </c>
      <c r="D38" s="1">
        <f>VLOOKUP(A:A,Gutpunkte!A:D,4,FALSE)</f>
        <v>79</v>
      </c>
      <c r="E38" s="1" t="str">
        <f>VLOOKUP(A:A,Gutpunkte!A:E,5,FALSE)</f>
        <v>EM</v>
      </c>
      <c r="F38" s="1"/>
      <c r="G38" s="1" t="str">
        <f>VLOOKUP(A:A,Gutpunkte!A:C,3,FALSE)</f>
        <v>Weiach</v>
      </c>
      <c r="H38" s="1">
        <f>VLOOKUP(A:A,'Rangliste ab 9.Rang'!A:H,8,FALSE)</f>
        <v>99</v>
      </c>
      <c r="I38" s="1">
        <f>VLOOKUP(A:A,'Rangliste ab 9.Rang'!A:I,9,FALSE)</f>
        <v>98</v>
      </c>
      <c r="J38" s="4">
        <f t="shared" ref="J38:J42" si="8">SUM(H38:I38)</f>
        <v>197</v>
      </c>
      <c r="K38" s="1">
        <f>VLOOKUP(A:A,'Rangliste ab 9.Rang'!A:K,11,FALSE)</f>
        <v>79</v>
      </c>
      <c r="L38" s="1">
        <f>VLOOKUP(A:A,'Rangliste ab 9.Rang'!A:L,12,FALSE)</f>
        <v>86</v>
      </c>
      <c r="M38" s="4">
        <f t="shared" ref="M38:M42" si="9">SUM(K38:L38)</f>
        <v>165</v>
      </c>
      <c r="N38" s="1">
        <f>VLOOKUP(A:A,'Rangliste ab 9.Rang'!A:N,14,FALSE)</f>
        <v>96</v>
      </c>
      <c r="O38" s="1">
        <f>VLOOKUP(A:A,'Rangliste ab 9.Rang'!A:O,15,FALSE)</f>
        <v>94</v>
      </c>
      <c r="P38" s="4">
        <f t="shared" ref="P38:P42" si="10">SUM(N38:O38)</f>
        <v>190</v>
      </c>
      <c r="Q38" s="4">
        <f t="shared" ref="Q38:Q42" si="11">SUM(P38,M38,J38)</f>
        <v>552</v>
      </c>
      <c r="R38" s="1"/>
      <c r="S38" s="88"/>
    </row>
    <row r="39" spans="1:19" x14ac:dyDescent="0.2">
      <c r="A39" s="84">
        <v>166</v>
      </c>
      <c r="C39" s="1" t="str">
        <f>VLOOKUP(A:A,Gutpunkte!A:B,2,FALSE)</f>
        <v>Neuenschwander Marc</v>
      </c>
      <c r="D39" s="1">
        <f>VLOOKUP(A:A,Gutpunkte!A:D,4,FALSE)</f>
        <v>75</v>
      </c>
      <c r="E39" s="1" t="str">
        <f>VLOOKUP(A:A,Gutpunkte!A:E,5,FALSE)</f>
        <v>EM</v>
      </c>
      <c r="F39" s="1"/>
      <c r="G39" s="1" t="str">
        <f>VLOOKUP(A:A,Gutpunkte!A:C,3,FALSE)</f>
        <v>Hettiswil</v>
      </c>
      <c r="H39" s="1">
        <f>VLOOKUP(A:A,'Rangliste ab 9.Rang'!A:H,8,FALSE)</f>
        <v>97</v>
      </c>
      <c r="I39" s="1">
        <f>VLOOKUP(A:A,'Rangliste ab 9.Rang'!A:I,9,FALSE)</f>
        <v>97</v>
      </c>
      <c r="J39" s="4">
        <f t="shared" si="8"/>
        <v>194</v>
      </c>
      <c r="K39" s="1">
        <f>VLOOKUP(A:A,'Rangliste ab 9.Rang'!A:K,11,FALSE)</f>
        <v>90</v>
      </c>
      <c r="L39" s="1">
        <f>VLOOKUP(A:A,'Rangliste ab 9.Rang'!A:L,12,FALSE)</f>
        <v>90</v>
      </c>
      <c r="M39" s="4">
        <f t="shared" si="9"/>
        <v>180</v>
      </c>
      <c r="N39" s="1">
        <f>VLOOKUP(A:A,'Rangliste ab 9.Rang'!A:N,14,FALSE)</f>
        <v>91</v>
      </c>
      <c r="O39" s="1">
        <f>VLOOKUP(A:A,'Rangliste ab 9.Rang'!A:O,15,FALSE)</f>
        <v>90</v>
      </c>
      <c r="P39" s="4">
        <f t="shared" si="10"/>
        <v>181</v>
      </c>
      <c r="Q39" s="4">
        <f t="shared" si="11"/>
        <v>555</v>
      </c>
      <c r="R39" s="1"/>
      <c r="S39" s="88"/>
    </row>
    <row r="40" spans="1:19" x14ac:dyDescent="0.2">
      <c r="A40" s="84">
        <v>279</v>
      </c>
      <c r="C40" s="1" t="str">
        <f>VLOOKUP(A:A,Gutpunkte!A:B,2,FALSE)</f>
        <v>Zwicker Rolf</v>
      </c>
      <c r="D40" s="1">
        <f>VLOOKUP(A:A,Gutpunkte!A:D,4,FALSE)</f>
        <v>73</v>
      </c>
      <c r="E40" s="1" t="str">
        <f>VLOOKUP(A:A,Gutpunkte!A:E,5,FALSE)</f>
        <v>EM</v>
      </c>
      <c r="F40" s="1"/>
      <c r="G40" s="1" t="str">
        <f>VLOOKUP(A:A,Gutpunkte!A:C,3,FALSE)</f>
        <v>Worb</v>
      </c>
      <c r="H40" s="1">
        <f>VLOOKUP(A:A,'Rangliste ab 9.Rang'!A:H,8,FALSE)</f>
        <v>96</v>
      </c>
      <c r="I40" s="1">
        <f>VLOOKUP(A:A,'Rangliste ab 9.Rang'!A:I,9,FALSE)</f>
        <v>96</v>
      </c>
      <c r="J40" s="4">
        <f t="shared" si="8"/>
        <v>192</v>
      </c>
      <c r="K40" s="1">
        <f>VLOOKUP(A:A,'Rangliste ab 9.Rang'!A:K,11,FALSE)</f>
        <v>87</v>
      </c>
      <c r="L40" s="1">
        <f>VLOOKUP(A:A,'Rangliste ab 9.Rang'!A:L,12,FALSE)</f>
        <v>77</v>
      </c>
      <c r="M40" s="4">
        <f t="shared" si="9"/>
        <v>164</v>
      </c>
      <c r="N40" s="1">
        <f>VLOOKUP(A:A,'Rangliste ab 9.Rang'!A:N,14,FALSE)</f>
        <v>89</v>
      </c>
      <c r="O40" s="1">
        <f>VLOOKUP(A:A,'Rangliste ab 9.Rang'!A:O,15,FALSE)</f>
        <v>91</v>
      </c>
      <c r="P40" s="4">
        <f t="shared" si="10"/>
        <v>180</v>
      </c>
      <c r="Q40" s="4">
        <f t="shared" si="11"/>
        <v>536</v>
      </c>
      <c r="R40" s="1"/>
      <c r="S40" s="88"/>
    </row>
    <row r="41" spans="1:19" x14ac:dyDescent="0.2">
      <c r="A41" s="84">
        <v>139</v>
      </c>
      <c r="C41" s="1" t="str">
        <f>VLOOKUP(A:A,Gutpunkte!A:B,2,FALSE)</f>
        <v>Leuenberger Adrian</v>
      </c>
      <c r="D41" s="1">
        <f>VLOOKUP(A:A,Gutpunkte!A:D,4,FALSE)</f>
        <v>91</v>
      </c>
      <c r="E41" s="1" t="str">
        <f>VLOOKUP(A:A,Gutpunkte!A:E,5,FALSE)</f>
        <v>EM</v>
      </c>
      <c r="F41" s="1"/>
      <c r="G41" s="1" t="str">
        <f>VLOOKUP(A:A,Gutpunkte!A:C,3,FALSE)</f>
        <v>Huttwil</v>
      </c>
      <c r="H41" s="1">
        <f>VLOOKUP(A:A,'Rangliste ab 9.Rang'!A:H,8,FALSE)</f>
        <v>97</v>
      </c>
      <c r="I41" s="1">
        <f>VLOOKUP(A:A,'Rangliste ab 9.Rang'!A:I,9,FALSE)</f>
        <v>97</v>
      </c>
      <c r="J41" s="4">
        <f t="shared" si="8"/>
        <v>194</v>
      </c>
      <c r="K41" s="1">
        <f>VLOOKUP(A:A,'Rangliste ab 9.Rang'!A:K,11,FALSE)</f>
        <v>85</v>
      </c>
      <c r="L41" s="1">
        <f>VLOOKUP(A:A,'Rangliste ab 9.Rang'!A:L,12,FALSE)</f>
        <v>84</v>
      </c>
      <c r="M41" s="4">
        <f t="shared" si="9"/>
        <v>169</v>
      </c>
      <c r="N41" s="1">
        <f>VLOOKUP(A:A,'Rangliste ab 9.Rang'!A:N,14,FALSE)</f>
        <v>91</v>
      </c>
      <c r="O41" s="1">
        <f>VLOOKUP(A:A,'Rangliste ab 9.Rang'!A:O,15,FALSE)</f>
        <v>90</v>
      </c>
      <c r="P41" s="4">
        <f t="shared" si="10"/>
        <v>181</v>
      </c>
      <c r="Q41" s="4">
        <f t="shared" si="11"/>
        <v>544</v>
      </c>
      <c r="R41" s="1"/>
      <c r="S41" s="88"/>
    </row>
    <row r="42" spans="1:19" x14ac:dyDescent="0.2">
      <c r="A42" s="84">
        <v>315</v>
      </c>
      <c r="C42" s="1" t="str">
        <f>VLOOKUP(A:A,Gutpunkte!A:B,2,FALSE)</f>
        <v>Baumann Christoph</v>
      </c>
      <c r="D42" s="1">
        <f>VLOOKUP(A:A,Gutpunkte!A:D,4,FALSE)</f>
        <v>91</v>
      </c>
      <c r="E42" s="1" t="str">
        <f>VLOOKUP(A:A,Gutpunkte!A:E,5,FALSE)</f>
        <v>EM</v>
      </c>
      <c r="F42" s="1"/>
      <c r="G42" s="1" t="str">
        <f>VLOOKUP(A:A,Gutpunkte!A:C,3,FALSE)</f>
        <v>Huttwil</v>
      </c>
      <c r="H42" s="1">
        <f>VLOOKUP(A:A,'Rangliste ab 9.Rang'!A:H,8,FALSE)</f>
        <v>98</v>
      </c>
      <c r="I42" s="1">
        <f>VLOOKUP(A:A,'Rangliste ab 9.Rang'!A:I,9,FALSE)</f>
        <v>95</v>
      </c>
      <c r="J42" s="4">
        <f t="shared" si="8"/>
        <v>193</v>
      </c>
      <c r="K42" s="1">
        <f>VLOOKUP(A:A,'Rangliste ab 9.Rang'!A:K,11,FALSE)</f>
        <v>80</v>
      </c>
      <c r="L42" s="1">
        <f>VLOOKUP(A:A,'Rangliste ab 9.Rang'!A:L,12,FALSE)</f>
        <v>87</v>
      </c>
      <c r="M42" s="4">
        <f t="shared" si="9"/>
        <v>167</v>
      </c>
      <c r="N42" s="1">
        <f>VLOOKUP(A:A,'Rangliste ab 9.Rang'!A:N,14,FALSE)</f>
        <v>89</v>
      </c>
      <c r="O42" s="1">
        <f>VLOOKUP(A:A,'Rangliste ab 9.Rang'!A:O,15,FALSE)</f>
        <v>93</v>
      </c>
      <c r="P42" s="4">
        <f t="shared" si="10"/>
        <v>182</v>
      </c>
      <c r="Q42" s="4">
        <f t="shared" si="11"/>
        <v>542</v>
      </c>
      <c r="R42" s="1"/>
      <c r="S42" s="88"/>
    </row>
    <row r="43" spans="1:19" x14ac:dyDescent="0.2">
      <c r="A43" s="84"/>
      <c r="Q43" s="4">
        <f>SUM(Q38:Q42)</f>
        <v>2729</v>
      </c>
      <c r="S43" s="88">
        <f>Q43/5</f>
        <v>545.79999999999995</v>
      </c>
    </row>
    <row r="44" spans="1:19" x14ac:dyDescent="0.2">
      <c r="A44" s="84"/>
      <c r="Q44" s="4"/>
      <c r="S44" s="88"/>
    </row>
    <row r="45" spans="1:19" x14ac:dyDescent="0.2">
      <c r="A45" s="84"/>
      <c r="Q45" s="4"/>
      <c r="S45" s="88"/>
    </row>
    <row r="46" spans="1:19" ht="15.75" x14ac:dyDescent="0.25">
      <c r="A46" s="84"/>
      <c r="B46" s="9">
        <v>4</v>
      </c>
      <c r="C46" s="9" t="s">
        <v>78</v>
      </c>
      <c r="D46" s="9"/>
      <c r="E46" s="9"/>
      <c r="F46" s="9"/>
      <c r="G46" s="17">
        <f>S55</f>
        <v>541.14285714285711</v>
      </c>
      <c r="Q46" s="9"/>
      <c r="R46" s="9"/>
      <c r="S46" s="87"/>
    </row>
    <row r="47" spans="1:19" x14ac:dyDescent="0.2">
      <c r="A47" s="84"/>
      <c r="C47" s="1"/>
      <c r="D47" s="1"/>
      <c r="E47" s="1"/>
      <c r="F47" s="1"/>
      <c r="G47" s="1"/>
      <c r="Q47" s="4"/>
      <c r="R47" s="1"/>
      <c r="S47" s="88"/>
    </row>
    <row r="48" spans="1:19" x14ac:dyDescent="0.2">
      <c r="A48" s="84">
        <v>91</v>
      </c>
      <c r="C48" s="1" t="str">
        <f>VLOOKUP(A:A,Gutpunkte!A:B,2,FALSE)</f>
        <v>Hadorn Fritz</v>
      </c>
      <c r="D48" s="1">
        <f>VLOOKUP(A:A,Gutpunkte!A:D,4,FALSE)</f>
        <v>51</v>
      </c>
      <c r="E48" s="1" t="str">
        <f>VLOOKUP(A:A,Gutpunkte!A:E,5,FALSE)</f>
        <v>MI</v>
      </c>
      <c r="F48" s="1"/>
      <c r="G48" s="1" t="str">
        <f>VLOOKUP(A:A,Gutpunkte!A:C,3,FALSE)</f>
        <v>Gurzelen</v>
      </c>
      <c r="H48" s="1">
        <f>VLOOKUP(A:A,'Rangliste ab 9.Rang'!A:H,8,FALSE)</f>
        <v>92</v>
      </c>
      <c r="I48" s="1">
        <f>VLOOKUP(A:A,'Rangliste ab 9.Rang'!A:I,9,FALSE)</f>
        <v>94</v>
      </c>
      <c r="J48" s="4">
        <f t="shared" ref="J48:J54" si="12">SUM(H48:I48)</f>
        <v>186</v>
      </c>
      <c r="K48" s="1">
        <f>VLOOKUP(A:A,'Rangliste ab 9.Rang'!A:K,11,FALSE)</f>
        <v>86</v>
      </c>
      <c r="L48" s="1">
        <f>VLOOKUP(A:A,'Rangliste ab 9.Rang'!A:L,12,FALSE)</f>
        <v>91</v>
      </c>
      <c r="M48" s="4">
        <f t="shared" ref="M48:M54" si="13">SUM(K48:L48)</f>
        <v>177</v>
      </c>
      <c r="N48" s="1">
        <f>VLOOKUP(A:A,'Rangliste ab 9.Rang'!A:N,14,FALSE)</f>
        <v>88</v>
      </c>
      <c r="O48" s="1">
        <f>VLOOKUP(A:A,'Rangliste ab 9.Rang'!A:O,15,FALSE)</f>
        <v>86</v>
      </c>
      <c r="P48" s="4">
        <f t="shared" ref="P48:P54" si="14">SUM(N48:O48)</f>
        <v>174</v>
      </c>
      <c r="Q48" s="4">
        <f t="shared" ref="Q48:Q54" si="15">SUM(P48,M48,J48)</f>
        <v>537</v>
      </c>
      <c r="R48" s="1"/>
      <c r="S48" s="88"/>
    </row>
    <row r="49" spans="1:19" x14ac:dyDescent="0.2">
      <c r="A49" s="84">
        <v>288</v>
      </c>
      <c r="C49" s="1" t="str">
        <f>VLOOKUP(A:A,Gutpunkte!A:B,2,FALSE)</f>
        <v>Heynen Michelle</v>
      </c>
      <c r="D49" s="1">
        <f>VLOOKUP(A:A,Gutpunkte!A:D,4,FALSE)</f>
        <v>96</v>
      </c>
      <c r="E49" s="1" t="str">
        <f>VLOOKUP(A:A,Gutpunkte!A:E,5,FALSE)</f>
        <v>MI</v>
      </c>
      <c r="F49" s="1"/>
      <c r="G49" s="1" t="str">
        <f>VLOOKUP(A:A,Gutpunkte!A:C,3,FALSE)</f>
        <v>Bern</v>
      </c>
      <c r="H49" s="1">
        <f>VLOOKUP(A:A,'Rangliste ab 9.Rang'!A:H,8,FALSE)</f>
        <v>98</v>
      </c>
      <c r="I49" s="1">
        <f>VLOOKUP(A:A,'Rangliste ab 9.Rang'!A:I,9,FALSE)</f>
        <v>97</v>
      </c>
      <c r="J49" s="4">
        <f t="shared" si="12"/>
        <v>195</v>
      </c>
      <c r="K49" s="1">
        <f>VLOOKUP(A:A,'Rangliste ab 9.Rang'!A:K,11,FALSE)</f>
        <v>96</v>
      </c>
      <c r="L49" s="1">
        <f>VLOOKUP(A:A,'Rangliste ab 9.Rang'!A:L,12,FALSE)</f>
        <v>94</v>
      </c>
      <c r="M49" s="4">
        <f t="shared" si="13"/>
        <v>190</v>
      </c>
      <c r="N49" s="1">
        <f>VLOOKUP(A:A,'Rangliste ab 9.Rang'!A:N,14,FALSE)</f>
        <v>94</v>
      </c>
      <c r="O49" s="1">
        <f>VLOOKUP(A:A,'Rangliste ab 9.Rang'!A:O,15,FALSE)</f>
        <v>95</v>
      </c>
      <c r="P49" s="4">
        <f t="shared" si="14"/>
        <v>189</v>
      </c>
      <c r="Q49" s="4">
        <f t="shared" si="15"/>
        <v>574</v>
      </c>
      <c r="R49" s="1"/>
      <c r="S49" s="88"/>
    </row>
    <row r="50" spans="1:19" x14ac:dyDescent="0.2">
      <c r="A50" s="84">
        <v>317</v>
      </c>
      <c r="C50" s="11" t="str">
        <f>VLOOKUP(A:A,Gutpunkte!A:B,2,FALSE)</f>
        <v>Bigler Gabriela</v>
      </c>
      <c r="D50" s="11">
        <f>VLOOKUP(A:A,Gutpunkte!A:D,4,FALSE)</f>
        <v>95</v>
      </c>
      <c r="E50" s="11" t="str">
        <f>VLOOKUP(A:A,Gutpunkte!A:E,5,FALSE)</f>
        <v>MI</v>
      </c>
      <c r="F50" s="11"/>
      <c r="G50" s="11" t="str">
        <f>VLOOKUP(A:A,Gutpunkte!A:C,3,FALSE)</f>
        <v>Boll</v>
      </c>
      <c r="H50" s="1">
        <f>VLOOKUP(A:A,'Rangliste ab 9.Rang'!A:H,8,FALSE)</f>
        <v>97</v>
      </c>
      <c r="I50" s="1">
        <f>VLOOKUP(A:A,'Rangliste ab 9.Rang'!A:I,9,FALSE)</f>
        <v>98</v>
      </c>
      <c r="J50" s="4">
        <f t="shared" si="12"/>
        <v>195</v>
      </c>
      <c r="K50" s="1">
        <f>VLOOKUP(A:A,'Rangliste ab 9.Rang'!A:K,11,FALSE)</f>
        <v>94</v>
      </c>
      <c r="L50" s="1">
        <f>VLOOKUP(A:A,'Rangliste ab 9.Rang'!A:L,12,FALSE)</f>
        <v>86</v>
      </c>
      <c r="M50" s="4">
        <f t="shared" si="13"/>
        <v>180</v>
      </c>
      <c r="N50" s="1">
        <f>VLOOKUP(A:A,'Rangliste ab 9.Rang'!A:N,14,FALSE)</f>
        <v>91</v>
      </c>
      <c r="O50" s="1">
        <f>VLOOKUP(A:A,'Rangliste ab 9.Rang'!A:O,15,FALSE)</f>
        <v>93</v>
      </c>
      <c r="P50" s="4">
        <f t="shared" si="14"/>
        <v>184</v>
      </c>
      <c r="Q50" s="4">
        <f t="shared" si="15"/>
        <v>559</v>
      </c>
      <c r="R50" s="1"/>
      <c r="S50" s="88"/>
    </row>
    <row r="51" spans="1:19" x14ac:dyDescent="0.2">
      <c r="A51" s="84">
        <v>330</v>
      </c>
      <c r="C51" s="1" t="str">
        <f>VLOOKUP(A:A,Gutpunkte!A:B,2,FALSE)</f>
        <v>Jakob Marisa</v>
      </c>
      <c r="D51" s="1">
        <f>VLOOKUP(A:A,Gutpunkte!A:D,4,FALSE)</f>
        <v>95</v>
      </c>
      <c r="E51" s="1" t="str">
        <f>VLOOKUP(A:A,Gutpunkte!A:E,5,FALSE)</f>
        <v>MI</v>
      </c>
      <c r="F51" s="1"/>
      <c r="G51" s="1" t="str">
        <f>VLOOKUP(A:A,Gutpunkte!A:C,3,FALSE)</f>
        <v>Rubigen</v>
      </c>
      <c r="H51" s="1">
        <f>VLOOKUP(A:A,'Rangliste ab 9.Rang'!A:H,8,FALSE)</f>
        <v>99</v>
      </c>
      <c r="I51" s="1">
        <f>VLOOKUP(A:A,'Rangliste ab 9.Rang'!A:I,9,FALSE)</f>
        <v>97</v>
      </c>
      <c r="J51" s="4">
        <f t="shared" si="12"/>
        <v>196</v>
      </c>
      <c r="K51" s="1">
        <f>VLOOKUP(A:A,'Rangliste ab 9.Rang'!A:K,11,FALSE)</f>
        <v>85</v>
      </c>
      <c r="L51" s="1">
        <f>VLOOKUP(A:A,'Rangliste ab 9.Rang'!A:L,12,FALSE)</f>
        <v>85</v>
      </c>
      <c r="M51" s="4">
        <f t="shared" si="13"/>
        <v>170</v>
      </c>
      <c r="N51" s="1">
        <f>VLOOKUP(A:A,'Rangliste ab 9.Rang'!A:N,14,FALSE)</f>
        <v>87</v>
      </c>
      <c r="O51" s="1">
        <f>VLOOKUP(A:A,'Rangliste ab 9.Rang'!A:O,15,FALSE)</f>
        <v>91</v>
      </c>
      <c r="P51" s="4">
        <f t="shared" si="14"/>
        <v>178</v>
      </c>
      <c r="Q51" s="4">
        <f t="shared" si="15"/>
        <v>544</v>
      </c>
      <c r="R51" s="1"/>
      <c r="S51" s="88"/>
    </row>
    <row r="52" spans="1:19" x14ac:dyDescent="0.2">
      <c r="A52" s="84">
        <v>332</v>
      </c>
      <c r="C52" s="1" t="str">
        <f>VLOOKUP(A:A,Gutpunkte!A:B,2,FALSE)</f>
        <v>Weber Jan</v>
      </c>
      <c r="D52" s="1">
        <f>VLOOKUP(A:A,Gutpunkte!A:D,4,FALSE)</f>
        <v>97</v>
      </c>
      <c r="E52" s="1" t="str">
        <f>VLOOKUP(A:A,Gutpunkte!A:E,5,FALSE)</f>
        <v>MI</v>
      </c>
      <c r="F52" s="1"/>
      <c r="G52" s="1" t="str">
        <f>VLOOKUP(A:A,Gutpunkte!A:C,3,FALSE)</f>
        <v>Belp</v>
      </c>
      <c r="H52" s="1">
        <f>VLOOKUP(A:A,'Rangliste ab 9.Rang'!A:H,8,FALSE)</f>
        <v>92</v>
      </c>
      <c r="I52" s="1">
        <f>VLOOKUP(A:A,'Rangliste ab 9.Rang'!A:I,9,FALSE)</f>
        <v>95</v>
      </c>
      <c r="J52" s="4">
        <f t="shared" si="12"/>
        <v>187</v>
      </c>
      <c r="K52" s="1">
        <f>VLOOKUP(A:A,'Rangliste ab 9.Rang'!A:K,11,FALSE)</f>
        <v>78</v>
      </c>
      <c r="L52" s="1">
        <f>VLOOKUP(A:A,'Rangliste ab 9.Rang'!A:L,12,FALSE)</f>
        <v>77</v>
      </c>
      <c r="M52" s="4">
        <f t="shared" si="13"/>
        <v>155</v>
      </c>
      <c r="N52" s="1">
        <f>VLOOKUP(A:A,'Rangliste ab 9.Rang'!A:N,14,FALSE)</f>
        <v>78</v>
      </c>
      <c r="O52" s="1">
        <f>VLOOKUP(A:A,'Rangliste ab 9.Rang'!A:O,15,FALSE)</f>
        <v>80</v>
      </c>
      <c r="P52" s="4">
        <f t="shared" si="14"/>
        <v>158</v>
      </c>
      <c r="Q52" s="4">
        <f t="shared" si="15"/>
        <v>500</v>
      </c>
      <c r="R52" s="1"/>
      <c r="S52" s="88"/>
    </row>
    <row r="53" spans="1:19" x14ac:dyDescent="0.2">
      <c r="A53" s="84">
        <v>331</v>
      </c>
      <c r="C53" s="1" t="str">
        <f>VLOOKUP(A:A,Gutpunkte!A:B,2,FALSE)</f>
        <v>Weber Ivo</v>
      </c>
      <c r="D53" s="1">
        <f>VLOOKUP(A:A,Gutpunkte!A:D,4,FALSE)</f>
        <v>99</v>
      </c>
      <c r="E53" s="1" t="str">
        <f>VLOOKUP(A:A,Gutpunkte!A:E,5,FALSE)</f>
        <v>MI</v>
      </c>
      <c r="F53" s="1"/>
      <c r="G53" s="1" t="str">
        <f>VLOOKUP(A:A,Gutpunkte!A:C,3,FALSE)</f>
        <v>Belp</v>
      </c>
      <c r="H53" s="1">
        <f>VLOOKUP(A:A,'Rangliste ab 9.Rang'!A:H,8,FALSE)</f>
        <v>98</v>
      </c>
      <c r="I53" s="1">
        <f>VLOOKUP(A:A,'Rangliste ab 9.Rang'!A:I,9,FALSE)</f>
        <v>98</v>
      </c>
      <c r="J53" s="4">
        <f t="shared" si="12"/>
        <v>196</v>
      </c>
      <c r="K53" s="1">
        <f>VLOOKUP(A:A,'Rangliste ab 9.Rang'!A:K,11,FALSE)</f>
        <v>82</v>
      </c>
      <c r="L53" s="1">
        <f>VLOOKUP(A:A,'Rangliste ab 9.Rang'!A:L,12,FALSE)</f>
        <v>68</v>
      </c>
      <c r="M53" s="4">
        <f t="shared" si="13"/>
        <v>150</v>
      </c>
      <c r="N53" s="1">
        <f>VLOOKUP(A:A,'Rangliste ab 9.Rang'!A:N,14,FALSE)</f>
        <v>87</v>
      </c>
      <c r="O53" s="1">
        <f>VLOOKUP(A:A,'Rangliste ab 9.Rang'!A:O,15,FALSE)</f>
        <v>89</v>
      </c>
      <c r="P53" s="4">
        <f t="shared" si="14"/>
        <v>176</v>
      </c>
      <c r="Q53" s="4">
        <f t="shared" si="15"/>
        <v>522</v>
      </c>
      <c r="R53" s="1"/>
      <c r="S53" s="88"/>
    </row>
    <row r="54" spans="1:19" x14ac:dyDescent="0.2">
      <c r="A54" s="84">
        <v>244</v>
      </c>
      <c r="C54" s="1" t="str">
        <f>VLOOKUP(A:A,Gutpunkte!A:B,2,FALSE)</f>
        <v>Weber Beat</v>
      </c>
      <c r="D54" s="1">
        <f>VLOOKUP(A:A,Gutpunkte!A:D,4,FALSE)</f>
        <v>65</v>
      </c>
      <c r="E54" s="1" t="str">
        <f>VLOOKUP(A:A,Gutpunkte!A:E,5,FALSE)</f>
        <v>MI</v>
      </c>
      <c r="F54" s="1"/>
      <c r="G54" s="1" t="str">
        <f>VLOOKUP(A:A,Gutpunkte!A:C,3,FALSE)</f>
        <v>Belp</v>
      </c>
      <c r="H54" s="1">
        <f>VLOOKUP(A:A,'Rangliste ab 9.Rang'!A:H,8,FALSE)</f>
        <v>97</v>
      </c>
      <c r="I54" s="1">
        <f>VLOOKUP(A:A,'Rangliste ab 9.Rang'!A:I,9,FALSE)</f>
        <v>96</v>
      </c>
      <c r="J54" s="4">
        <f t="shared" si="12"/>
        <v>193</v>
      </c>
      <c r="K54" s="1">
        <f>VLOOKUP(A:A,'Rangliste ab 9.Rang'!A:K,11,FALSE)</f>
        <v>80</v>
      </c>
      <c r="L54" s="1">
        <f>VLOOKUP(A:A,'Rangliste ab 9.Rang'!A:L,12,FALSE)</f>
        <v>88</v>
      </c>
      <c r="M54" s="4">
        <f t="shared" si="13"/>
        <v>168</v>
      </c>
      <c r="N54" s="1">
        <f>VLOOKUP(A:A,'Rangliste ab 9.Rang'!A:N,14,FALSE)</f>
        <v>96</v>
      </c>
      <c r="O54" s="1">
        <f>VLOOKUP(A:A,'Rangliste ab 9.Rang'!A:O,15,FALSE)</f>
        <v>95</v>
      </c>
      <c r="P54" s="4">
        <f t="shared" si="14"/>
        <v>191</v>
      </c>
      <c r="Q54" s="4">
        <f t="shared" si="15"/>
        <v>552</v>
      </c>
      <c r="R54" s="1"/>
      <c r="S54" s="88"/>
    </row>
    <row r="55" spans="1:19" x14ac:dyDescent="0.2">
      <c r="A55" s="84"/>
      <c r="C55" s="1"/>
      <c r="D55" s="1"/>
      <c r="E55" s="1"/>
      <c r="F55" s="1"/>
      <c r="G55" s="1"/>
      <c r="Q55" s="4">
        <f>SUM(Q48:Q54)</f>
        <v>3788</v>
      </c>
      <c r="R55" s="1"/>
      <c r="S55" s="113">
        <f>Q55/7</f>
        <v>541.14285714285711</v>
      </c>
    </row>
    <row r="56" spans="1:19" x14ac:dyDescent="0.2">
      <c r="A56" s="84"/>
      <c r="Q56" s="4"/>
      <c r="S56" s="88"/>
    </row>
    <row r="57" spans="1:19" x14ac:dyDescent="0.2">
      <c r="A57" s="84"/>
      <c r="Q57" s="4"/>
      <c r="S57" s="88"/>
    </row>
    <row r="58" spans="1:19" x14ac:dyDescent="0.2">
      <c r="A58" s="84"/>
      <c r="Q58" s="4"/>
      <c r="S58" s="88"/>
    </row>
    <row r="59" spans="1:19" x14ac:dyDescent="0.2">
      <c r="A59" s="84"/>
      <c r="S59" s="89"/>
    </row>
    <row r="60" spans="1:19" x14ac:dyDescent="0.2">
      <c r="A60" s="84"/>
      <c r="C60" s="1"/>
      <c r="D60" s="1"/>
      <c r="E60" s="1"/>
      <c r="F60" s="1"/>
      <c r="G60" s="1"/>
      <c r="Q60" s="4"/>
      <c r="R60" s="1"/>
      <c r="S60" s="88"/>
    </row>
  </sheetData>
  <sheetProtection selectLockedCells="1"/>
  <mergeCells count="3">
    <mergeCell ref="B2:S2"/>
    <mergeCell ref="B3:S3"/>
    <mergeCell ref="B6:S6"/>
  </mergeCells>
  <phoneticPr fontId="0" type="noConversion"/>
  <pageMargins left="0.39370078740157483" right="0.39370078740157483" top="0.31496062992125984" bottom="0.31496062992125984" header="0.51181102362204722" footer="0.51181102362204722"/>
  <pageSetup paperSize="9" scale="93" orientation="portrait" r:id="rId1"/>
  <headerFooter alignWithMargins="0">
    <oddFooter>&amp;L&amp;G&amp;C&amp;"Arial,Fett"&amp;12Hauptsponsoren&amp;R&amp;G</oddFooter>
  </headerFooter>
  <ignoredErrors>
    <ignoredError sqref="S35 S43" unlockedFormula="1"/>
  </ignoredError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workbookViewId="0">
      <selection activeCell="A4" sqref="A4"/>
    </sheetView>
  </sheetViews>
  <sheetFormatPr baseColWidth="10" defaultRowHeight="12.75" x14ac:dyDescent="0.2"/>
  <cols>
    <col min="1" max="1" width="4.85546875" style="92" customWidth="1"/>
    <col min="2" max="2" width="7.140625" customWidth="1"/>
    <col min="3" max="3" width="19.42578125" customWidth="1"/>
    <col min="4" max="4" width="3.140625" customWidth="1"/>
    <col min="5" max="5" width="4.140625" customWidth="1"/>
    <col min="6" max="6" width="3" customWidth="1"/>
    <col min="7" max="7" width="15.7109375" customWidth="1"/>
    <col min="8" max="9" width="3.7109375" style="21" customWidth="1"/>
    <col min="10" max="10" width="3.7109375" style="4" customWidth="1"/>
    <col min="11" max="12" width="3.7109375" style="21" customWidth="1"/>
    <col min="13" max="13" width="3.7109375" style="4" customWidth="1"/>
    <col min="14" max="15" width="3.7109375" style="21" customWidth="1"/>
    <col min="16" max="16" width="3.7109375" style="4" customWidth="1"/>
    <col min="17" max="17" width="6.5703125" customWidth="1"/>
    <col min="18" max="18" width="3.85546875" customWidth="1"/>
    <col min="19" max="19" width="7.85546875" style="22" customWidth="1"/>
  </cols>
  <sheetData>
    <row r="1" spans="1:19" ht="31.5" customHeight="1" x14ac:dyDescent="0.2"/>
    <row r="2" spans="1:19" ht="18" x14ac:dyDescent="0.25">
      <c r="B2" s="150" t="s">
        <v>440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1:19" ht="18" x14ac:dyDescent="0.25">
      <c r="B3" s="150" t="s">
        <v>441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6" spans="1:19" ht="18" x14ac:dyDescent="0.25">
      <c r="B6" s="150" t="s">
        <v>65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19" x14ac:dyDescent="0.2">
      <c r="S7" s="90"/>
    </row>
    <row r="8" spans="1:19" x14ac:dyDescent="0.2">
      <c r="S8" s="90"/>
    </row>
    <row r="9" spans="1:19" ht="15.75" x14ac:dyDescent="0.25">
      <c r="A9" s="93"/>
      <c r="B9" s="9" t="s">
        <v>0</v>
      </c>
      <c r="C9" s="9" t="s">
        <v>3</v>
      </c>
      <c r="D9" s="9"/>
      <c r="E9" s="9" t="s">
        <v>77</v>
      </c>
      <c r="F9" s="9"/>
      <c r="G9" s="9"/>
      <c r="S9" s="90"/>
    </row>
    <row r="10" spans="1:19" x14ac:dyDescent="0.2">
      <c r="A10" s="93"/>
      <c r="S10" s="90"/>
    </row>
    <row r="11" spans="1:19" ht="15.75" x14ac:dyDescent="0.25">
      <c r="A11" s="93"/>
      <c r="B11" s="9">
        <v>1</v>
      </c>
      <c r="C11" s="9" t="s">
        <v>78</v>
      </c>
      <c r="D11" s="9"/>
      <c r="E11" s="9"/>
      <c r="F11" s="9"/>
      <c r="G11" s="17">
        <f>S20</f>
        <v>565.57142857142856</v>
      </c>
      <c r="Q11" s="9"/>
      <c r="R11" s="9"/>
      <c r="S11" s="91"/>
    </row>
    <row r="12" spans="1:19" x14ac:dyDescent="0.2">
      <c r="A12" s="93"/>
      <c r="S12" s="90"/>
    </row>
    <row r="13" spans="1:19" x14ac:dyDescent="0.2">
      <c r="A13" s="93">
        <v>180</v>
      </c>
      <c r="C13" s="1" t="str">
        <f>VLOOKUP(A:A,Gutpunkte!A:B,2,FALSE)</f>
        <v>Rouiller Nicolas</v>
      </c>
      <c r="D13" s="1">
        <f>VLOOKUP(A:A,Gutpunkte!A:D,4,FALSE)</f>
        <v>87</v>
      </c>
      <c r="E13" s="1" t="str">
        <f>VLOOKUP(A:A,Gutpunkte!A:E,5,FALSE)</f>
        <v>MI</v>
      </c>
      <c r="F13" s="1"/>
      <c r="G13" s="1" t="str">
        <f>VLOOKUP(A:A,Gutpunkte!A:C,3,FALSE)</f>
        <v>Thörishaus</v>
      </c>
      <c r="H13" s="1">
        <f>VLOOKUP(A:A,'Rangliste ab 9.Rang'!A:H,8,FALSE)</f>
        <v>99</v>
      </c>
      <c r="I13" s="1">
        <f>VLOOKUP(A:A,'Rangliste ab 9.Rang'!A:I,9,FALSE)</f>
        <v>98</v>
      </c>
      <c r="J13" s="4">
        <f t="shared" ref="J13:J17" si="0">SUM(H13:I13)</f>
        <v>197</v>
      </c>
      <c r="K13" s="1">
        <f>VLOOKUP(A:A,'Rangliste ab 9.Rang'!A:K,11,FALSE)</f>
        <v>93</v>
      </c>
      <c r="L13" s="1">
        <f>VLOOKUP(A:A,'Rangliste ab 9.Rang'!A:L,12,FALSE)</f>
        <v>95</v>
      </c>
      <c r="M13" s="4">
        <f t="shared" ref="M13:M17" si="1">SUM(K13:L13)</f>
        <v>188</v>
      </c>
      <c r="N13" s="1">
        <f>VLOOKUP(A:A,'Rangliste ab 9.Rang'!A:N,14,FALSE)</f>
        <v>98</v>
      </c>
      <c r="O13" s="1">
        <f>VLOOKUP(A:A,'Rangliste ab 9.Rang'!A:O,15,FALSE)</f>
        <v>97</v>
      </c>
      <c r="P13" s="4">
        <f t="shared" ref="P13:P17" si="2">SUM(N13:O13)</f>
        <v>195</v>
      </c>
      <c r="Q13" s="4">
        <f t="shared" ref="Q13:Q17" si="3">SUM(P13,M13,J13)</f>
        <v>580</v>
      </c>
      <c r="S13" s="90"/>
    </row>
    <row r="14" spans="1:19" x14ac:dyDescent="0.2">
      <c r="A14" s="93">
        <v>86</v>
      </c>
      <c r="C14" s="1" t="str">
        <f>VLOOKUP(A:A,Gutpunkte!A:B,2,FALSE)</f>
        <v>Grünig Michael</v>
      </c>
      <c r="D14" s="1">
        <f>VLOOKUP(A:A,Gutpunkte!A:D,4,FALSE)</f>
        <v>92</v>
      </c>
      <c r="E14" s="1" t="str">
        <f>VLOOKUP(A:A,Gutpunkte!A:E,5,FALSE)</f>
        <v>MI</v>
      </c>
      <c r="F14" s="1"/>
      <c r="G14" s="1" t="str">
        <f>VLOOKUP(A:A,Gutpunkte!A:C,3,FALSE)</f>
        <v>Sutz-Lattrigen</v>
      </c>
      <c r="H14" s="1">
        <f>VLOOKUP(A:A,'Rangliste ab 9.Rang'!A:H,8,FALSE)</f>
        <v>95</v>
      </c>
      <c r="I14" s="4">
        <f>VLOOKUP(A:A,'Rangliste ab 9.Rang'!A:I,9,FALSE)</f>
        <v>100</v>
      </c>
      <c r="J14" s="4">
        <f t="shared" si="0"/>
        <v>195</v>
      </c>
      <c r="K14" s="1">
        <f>VLOOKUP(A:A,'Rangliste ab 9.Rang'!A:K,11,FALSE)</f>
        <v>91</v>
      </c>
      <c r="L14" s="1">
        <f>VLOOKUP(A:A,'Rangliste ab 9.Rang'!A:L,12,FALSE)</f>
        <v>89</v>
      </c>
      <c r="M14" s="4">
        <f t="shared" si="1"/>
        <v>180</v>
      </c>
      <c r="N14" s="1">
        <f>VLOOKUP(A:A,'Rangliste ab 9.Rang'!A:N,14,FALSE)</f>
        <v>91</v>
      </c>
      <c r="O14" s="1">
        <f>VLOOKUP(A:A,'Rangliste ab 9.Rang'!A:O,15,FALSE)</f>
        <v>92</v>
      </c>
      <c r="P14" s="4">
        <f t="shared" si="2"/>
        <v>183</v>
      </c>
      <c r="Q14" s="4">
        <f t="shared" si="3"/>
        <v>558</v>
      </c>
      <c r="R14" s="1"/>
      <c r="S14" s="90"/>
    </row>
    <row r="15" spans="1:19" x14ac:dyDescent="0.2">
      <c r="A15" s="93">
        <v>304</v>
      </c>
      <c r="C15" s="1" t="str">
        <f>VLOOKUP(A:A,Gutpunkte!A:B,2,FALSE)</f>
        <v>Füglister Fabienne</v>
      </c>
      <c r="D15" s="1">
        <f>VLOOKUP(A:A,Gutpunkte!A:D,4,FALSE)</f>
        <v>92</v>
      </c>
      <c r="E15" s="1" t="str">
        <f>VLOOKUP(A:A,Gutpunkte!A:E,5,FALSE)</f>
        <v>MI</v>
      </c>
      <c r="F15" s="1"/>
      <c r="G15" s="1" t="str">
        <f>VLOOKUP(A:A,Gutpunkte!A:C,3,FALSE)</f>
        <v>Bern</v>
      </c>
      <c r="H15" s="1">
        <f>VLOOKUP(A:A,'Rangliste ab 9.Rang'!A:H,8,FALSE)</f>
        <v>99</v>
      </c>
      <c r="I15" s="1">
        <f>VLOOKUP(A:A,'Rangliste ab 9.Rang'!A:I,9,FALSE)</f>
        <v>97</v>
      </c>
      <c r="J15" s="4">
        <f t="shared" si="0"/>
        <v>196</v>
      </c>
      <c r="K15" s="1">
        <f>VLOOKUP(A:A,'Rangliste ab 9.Rang'!A:K,11,FALSE)</f>
        <v>96</v>
      </c>
      <c r="L15" s="1">
        <f>VLOOKUP(A:A,'Rangliste ab 9.Rang'!A:L,12,FALSE)</f>
        <v>95</v>
      </c>
      <c r="M15" s="4">
        <f t="shared" si="1"/>
        <v>191</v>
      </c>
      <c r="N15" s="1">
        <f>VLOOKUP(A:A,'Rangliste ab 9.Rang'!A:N,14,FALSE)</f>
        <v>92</v>
      </c>
      <c r="O15" s="1">
        <f>VLOOKUP(A:A,'Rangliste ab 9.Rang'!A:O,15,FALSE)</f>
        <v>98</v>
      </c>
      <c r="P15" s="4">
        <f t="shared" si="2"/>
        <v>190</v>
      </c>
      <c r="Q15" s="4">
        <f t="shared" si="3"/>
        <v>577</v>
      </c>
      <c r="R15" s="1"/>
      <c r="S15" s="90"/>
    </row>
    <row r="16" spans="1:19" x14ac:dyDescent="0.2">
      <c r="A16" s="93">
        <v>286</v>
      </c>
      <c r="C16" s="1" t="str">
        <f>VLOOKUP(A:A,Gutpunkte!A:B,2,FALSE)</f>
        <v>Hofstetter Vanessa</v>
      </c>
      <c r="D16" s="1">
        <f>VLOOKUP(A:A,Gutpunkte!A:D,4,FALSE)</f>
        <v>95</v>
      </c>
      <c r="E16" s="1" t="str">
        <f>VLOOKUP(A:A,Gutpunkte!A:E,5,FALSE)</f>
        <v>MI</v>
      </c>
      <c r="F16" s="1"/>
      <c r="G16" s="1" t="str">
        <f>VLOOKUP(A:A,Gutpunkte!A:C,3,FALSE)</f>
        <v>Gümmenen</v>
      </c>
      <c r="H16" s="23">
        <f>VLOOKUP(A:A,'Rangliste ab 9.Rang'!A:H,8,FALSE)</f>
        <v>97</v>
      </c>
      <c r="I16" s="23">
        <f>VLOOKUP(A:A,'Rangliste ab 9.Rang'!A:I,9,FALSE)</f>
        <v>95</v>
      </c>
      <c r="J16" s="4">
        <f t="shared" si="0"/>
        <v>192</v>
      </c>
      <c r="K16" s="23">
        <f>VLOOKUP(A:A,'Rangliste ab 9.Rang'!A:K,11,FALSE)</f>
        <v>95</v>
      </c>
      <c r="L16" s="23">
        <f>VLOOKUP(A:A,'Rangliste ab 9.Rang'!A:L,12,FALSE)</f>
        <v>95</v>
      </c>
      <c r="M16" s="4">
        <f t="shared" si="1"/>
        <v>190</v>
      </c>
      <c r="N16" s="23">
        <f>VLOOKUP(A:A,'Rangliste ab 9.Rang'!A:N,14,FALSE)</f>
        <v>93</v>
      </c>
      <c r="O16" s="23">
        <f>VLOOKUP(A:A,'Rangliste ab 9.Rang'!A:O,15,FALSE)</f>
        <v>95</v>
      </c>
      <c r="P16" s="4">
        <f t="shared" si="2"/>
        <v>188</v>
      </c>
      <c r="Q16" s="4">
        <f t="shared" si="3"/>
        <v>570</v>
      </c>
      <c r="R16" s="1"/>
      <c r="S16" s="90"/>
    </row>
    <row r="17" spans="1:19" x14ac:dyDescent="0.2">
      <c r="A17" s="93">
        <v>333</v>
      </c>
      <c r="C17" s="1" t="str">
        <f>VLOOKUP(A:A,Gutpunkte!A:B,2,FALSE)</f>
        <v>Hollenweger Jan</v>
      </c>
      <c r="D17" s="1">
        <f>VLOOKUP(A:A,Gutpunkte!A:D,4,FALSE)</f>
        <v>94</v>
      </c>
      <c r="E17" s="1" t="str">
        <f>VLOOKUP(A:A,Gutpunkte!A:E,5,FALSE)</f>
        <v>MI</v>
      </c>
      <c r="F17" s="1"/>
      <c r="G17" s="1" t="str">
        <f>VLOOKUP(A:A,Gutpunkte!A:C,3,FALSE)</f>
        <v>Kappel</v>
      </c>
      <c r="H17" s="1">
        <f>VLOOKUP(A:A,'Rangliste ab 9.Rang'!A:H,8,FALSE)</f>
        <v>99</v>
      </c>
      <c r="I17" s="1">
        <f>VLOOKUP(A:A,'Rangliste ab 9.Rang'!A:I,9,FALSE)</f>
        <v>98</v>
      </c>
      <c r="J17" s="4">
        <f t="shared" si="0"/>
        <v>197</v>
      </c>
      <c r="K17" s="1">
        <f>VLOOKUP(A:A,'Rangliste ab 9.Rang'!A:K,11,FALSE)</f>
        <v>92</v>
      </c>
      <c r="L17" s="1">
        <f>VLOOKUP(A:A,'Rangliste ab 9.Rang'!A:L,12,FALSE)</f>
        <v>93</v>
      </c>
      <c r="M17" s="4">
        <f t="shared" si="1"/>
        <v>185</v>
      </c>
      <c r="N17" s="1">
        <f>VLOOKUP(A:A,'Rangliste ab 9.Rang'!A:N,14,FALSE)</f>
        <v>94</v>
      </c>
      <c r="O17" s="1">
        <f>VLOOKUP(A:A,'Rangliste ab 9.Rang'!A:O,15,FALSE)</f>
        <v>91</v>
      </c>
      <c r="P17" s="4">
        <f t="shared" si="2"/>
        <v>185</v>
      </c>
      <c r="Q17" s="4">
        <f t="shared" si="3"/>
        <v>567</v>
      </c>
      <c r="R17" s="1"/>
      <c r="S17" s="90"/>
    </row>
    <row r="18" spans="1:19" x14ac:dyDescent="0.2">
      <c r="A18" s="93">
        <v>274</v>
      </c>
      <c r="C18" s="1" t="str">
        <f>VLOOKUP(A:A,Gutpunkte!A:B,2,FALSE)</f>
        <v>Zbinden Martin</v>
      </c>
      <c r="D18" s="1">
        <f>VLOOKUP(A:A,Gutpunkte!A:D,4,FALSE)</f>
        <v>75</v>
      </c>
      <c r="E18" s="1" t="str">
        <f>VLOOKUP(A:A,Gutpunkte!A:E,5,FALSE)</f>
        <v>MI</v>
      </c>
      <c r="F18" s="1"/>
      <c r="G18" s="1" t="str">
        <f>VLOOKUP(A:A,Gutpunkte!A:C,3,FALSE)</f>
        <v>Milken</v>
      </c>
      <c r="H18" s="1">
        <f>VLOOKUP(A:A,'Rangliste ab 9.Rang'!A:H,8,FALSE)</f>
        <v>99</v>
      </c>
      <c r="I18" s="1">
        <f>VLOOKUP(A:A,'Rangliste ab 9.Rang'!A:I,9,FALSE)</f>
        <v>99</v>
      </c>
      <c r="J18" s="4">
        <f t="shared" ref="J18:J19" si="4">SUM(H18:I18)</f>
        <v>198</v>
      </c>
      <c r="K18" s="1">
        <f>VLOOKUP(A:A,'Rangliste ab 9.Rang'!A:K,11,FALSE)</f>
        <v>91</v>
      </c>
      <c r="L18" s="1">
        <f>VLOOKUP(A:A,'Rangliste ab 9.Rang'!A:L,12,FALSE)</f>
        <v>95</v>
      </c>
      <c r="M18" s="4">
        <f t="shared" ref="M18:M19" si="5">SUM(K18:L18)</f>
        <v>186</v>
      </c>
      <c r="N18" s="1">
        <f>VLOOKUP(A:A,'Rangliste ab 9.Rang'!A:N,14,FALSE)</f>
        <v>91</v>
      </c>
      <c r="O18" s="1">
        <f>VLOOKUP(A:A,'Rangliste ab 9.Rang'!A:O,15,FALSE)</f>
        <v>96</v>
      </c>
      <c r="P18" s="4">
        <f t="shared" ref="P18:P19" si="6">SUM(N18:O18)</f>
        <v>187</v>
      </c>
      <c r="Q18" s="4">
        <f t="shared" ref="Q18:Q19" si="7">SUM(P18,M18,J18)</f>
        <v>571</v>
      </c>
      <c r="R18" s="1"/>
      <c r="S18" s="90"/>
    </row>
    <row r="19" spans="1:19" x14ac:dyDescent="0.2">
      <c r="A19" s="93">
        <v>334</v>
      </c>
      <c r="C19" s="1" t="str">
        <f>VLOOKUP(A:A,Gutpunkte!A:B,2,FALSE)</f>
        <v>Steinhauer Ramona</v>
      </c>
      <c r="D19" s="1">
        <f>VLOOKUP(A:A,Gutpunkte!A:D,4,FALSE)</f>
        <v>97</v>
      </c>
      <c r="E19" s="1" t="str">
        <f>VLOOKUP(A:A,Gutpunkte!A:E,5,FALSE)</f>
        <v>MI</v>
      </c>
      <c r="F19" s="1"/>
      <c r="G19" s="1" t="str">
        <f>VLOOKUP(A:A,Gutpunkte!A:C,3,FALSE)</f>
        <v>Hinterkappelen</v>
      </c>
      <c r="H19" s="1">
        <f>VLOOKUP(A:A,'Rangliste ab 9.Rang'!A:H,8,FALSE)</f>
        <v>97</v>
      </c>
      <c r="I19" s="1">
        <f>VLOOKUP(A:A,'Rangliste ab 9.Rang'!A:I,9,FALSE)</f>
        <v>96</v>
      </c>
      <c r="J19" s="4">
        <f t="shared" si="4"/>
        <v>193</v>
      </c>
      <c r="K19" s="1">
        <f>VLOOKUP(A:A,'Rangliste ab 9.Rang'!A:K,11,FALSE)</f>
        <v>90</v>
      </c>
      <c r="L19" s="1">
        <f>VLOOKUP(A:A,'Rangliste ab 9.Rang'!A:L,12,FALSE)</f>
        <v>92</v>
      </c>
      <c r="M19" s="4">
        <f t="shared" si="5"/>
        <v>182</v>
      </c>
      <c r="N19" s="1">
        <f>VLOOKUP(A:A,'Rangliste ab 9.Rang'!A:N,14,FALSE)</f>
        <v>81</v>
      </c>
      <c r="O19" s="1">
        <f>VLOOKUP(A:A,'Rangliste ab 9.Rang'!A:O,15,FALSE)</f>
        <v>80</v>
      </c>
      <c r="P19" s="4">
        <f t="shared" si="6"/>
        <v>161</v>
      </c>
      <c r="Q19" s="4">
        <f t="shared" si="7"/>
        <v>536</v>
      </c>
      <c r="R19" s="1"/>
      <c r="S19" s="90"/>
    </row>
    <row r="20" spans="1:19" x14ac:dyDescent="0.2">
      <c r="A20" s="93"/>
      <c r="Q20" s="4">
        <f>SUM(Q13:Q19)</f>
        <v>3959</v>
      </c>
      <c r="S20" s="90">
        <f>Q20/7</f>
        <v>565.57142857142856</v>
      </c>
    </row>
    <row r="21" spans="1:19" x14ac:dyDescent="0.2">
      <c r="A21" s="93"/>
      <c r="Q21" s="4"/>
      <c r="S21" s="90"/>
    </row>
    <row r="22" spans="1:19" x14ac:dyDescent="0.2">
      <c r="A22" s="93"/>
      <c r="Q22" s="4"/>
      <c r="S22" s="90"/>
    </row>
    <row r="23" spans="1:19" s="9" customFormat="1" ht="15.75" x14ac:dyDescent="0.25">
      <c r="A23" s="94"/>
      <c r="B23" s="9">
        <v>2</v>
      </c>
      <c r="C23" s="9" t="s">
        <v>79</v>
      </c>
      <c r="G23" s="17">
        <f>S32</f>
        <v>554.14285714285711</v>
      </c>
      <c r="H23" s="21"/>
      <c r="I23" s="21"/>
      <c r="J23" s="4"/>
      <c r="K23" s="21"/>
      <c r="L23" s="21"/>
      <c r="M23" s="4"/>
      <c r="N23" s="21"/>
      <c r="O23" s="21"/>
      <c r="P23" s="4"/>
      <c r="S23" s="91"/>
    </row>
    <row r="24" spans="1:19" x14ac:dyDescent="0.2">
      <c r="A24" s="93"/>
      <c r="S24" s="90"/>
    </row>
    <row r="25" spans="1:19" x14ac:dyDescent="0.2">
      <c r="A25" s="92">
        <v>6</v>
      </c>
      <c r="C25" s="1" t="str">
        <f>VLOOKUP(A:A,Gutpunkte!A:B,2,FALSE)</f>
        <v>Annen Michael</v>
      </c>
      <c r="D25" s="1">
        <f>VLOOKUP(A:A,Gutpunkte!A:D,4,FALSE)</f>
        <v>85</v>
      </c>
      <c r="E25" s="1" t="str">
        <f>VLOOKUP(A:A,Gutpunkte!A:E,5,FALSE)</f>
        <v>OL</v>
      </c>
      <c r="F25" s="1"/>
      <c r="G25" s="1" t="str">
        <f>VLOOKUP(A:A,Gutpunkte!A:C,3,FALSE)</f>
        <v>Zweisimmen</v>
      </c>
      <c r="H25" s="1">
        <f>VLOOKUP(A:A,'Rangliste ab 9.Rang'!A:H,8,FALSE)</f>
        <v>97</v>
      </c>
      <c r="I25" s="1">
        <f>VLOOKUP(A:A,'Rangliste ab 9.Rang'!A:I,9,FALSE)</f>
        <v>98</v>
      </c>
      <c r="J25" s="4">
        <f>SUM(H25:I25)</f>
        <v>195</v>
      </c>
      <c r="K25" s="1">
        <f>VLOOKUP(A:A,'Rangliste ab 9.Rang'!A:K,11,FALSE)</f>
        <v>88</v>
      </c>
      <c r="L25" s="1">
        <f>VLOOKUP(A:A,'Rangliste ab 9.Rang'!A:L,12,FALSE)</f>
        <v>91</v>
      </c>
      <c r="M25" s="4">
        <f>SUM(K25:L25)</f>
        <v>179</v>
      </c>
      <c r="N25" s="1">
        <f>VLOOKUP(A:A,'Rangliste ab 9.Rang'!A:N,14,FALSE)</f>
        <v>95</v>
      </c>
      <c r="O25" s="1">
        <f>VLOOKUP(A:A,'Rangliste ab 9.Rang'!A:O,15,FALSE)</f>
        <v>97</v>
      </c>
      <c r="P25" s="4">
        <f>SUM(N25:O25)</f>
        <v>192</v>
      </c>
      <c r="Q25" s="4">
        <f>SUM(P25,M25,J25)</f>
        <v>566</v>
      </c>
      <c r="R25" s="1"/>
      <c r="S25" s="90"/>
    </row>
    <row r="26" spans="1:19" x14ac:dyDescent="0.2">
      <c r="A26" s="92">
        <v>291</v>
      </c>
      <c r="C26" s="1" t="str">
        <f>VLOOKUP(A:A,Gutpunkte!A:B,2,FALSE)</f>
        <v>Bruni Melanie</v>
      </c>
      <c r="D26" s="1">
        <f>VLOOKUP(A:A,Gutpunkte!A:D,4,FALSE)</f>
        <v>93</v>
      </c>
      <c r="E26" s="1" t="str">
        <f>VLOOKUP(A:A,Gutpunkte!A:E,5,FALSE)</f>
        <v>OL</v>
      </c>
      <c r="F26" s="1"/>
      <c r="G26" s="1" t="str">
        <f>VLOOKUP(A:A,Gutpunkte!A:C,3,FALSE)</f>
        <v>Amsoldingen</v>
      </c>
      <c r="H26" s="1">
        <f>VLOOKUP(A:A,'Rangliste ab 9.Rang'!A:H,8,FALSE)</f>
        <v>98</v>
      </c>
      <c r="I26" s="1">
        <f>VLOOKUP(A:A,'Rangliste ab 9.Rang'!A:I,9,FALSE)</f>
        <v>100</v>
      </c>
      <c r="J26" s="4">
        <f t="shared" ref="J26:J31" si="8">SUM(H26:I26)</f>
        <v>198</v>
      </c>
      <c r="K26" s="1">
        <f>VLOOKUP(A:A,'Rangliste ab 9.Rang'!A:K,11,FALSE)</f>
        <v>90</v>
      </c>
      <c r="L26" s="1">
        <f>VLOOKUP(A:A,'Rangliste ab 9.Rang'!A:L,12,FALSE)</f>
        <v>94</v>
      </c>
      <c r="M26" s="4">
        <f t="shared" ref="M26:M31" si="9">SUM(K26:L26)</f>
        <v>184</v>
      </c>
      <c r="N26" s="1">
        <f>VLOOKUP(A:A,'Rangliste ab 9.Rang'!A:N,14,FALSE)</f>
        <v>95</v>
      </c>
      <c r="O26" s="1">
        <f>VLOOKUP(A:A,'Rangliste ab 9.Rang'!A:O,15,FALSE)</f>
        <v>94</v>
      </c>
      <c r="P26" s="4">
        <f t="shared" ref="P26:P31" si="10">SUM(N26:O26)</f>
        <v>189</v>
      </c>
      <c r="Q26" s="4">
        <f t="shared" ref="Q26:Q31" si="11">SUM(P26,M26,J26)</f>
        <v>571</v>
      </c>
      <c r="R26" s="1"/>
      <c r="S26" s="90"/>
    </row>
    <row r="27" spans="1:19" x14ac:dyDescent="0.2">
      <c r="A27" s="92">
        <v>325</v>
      </c>
      <c r="C27" s="1" t="str">
        <f>VLOOKUP(A:A,Gutpunkte!A:B,2,FALSE)</f>
        <v>Gerber Stefan</v>
      </c>
      <c r="D27" s="1">
        <f>VLOOKUP(A:A,Gutpunkte!A:D,4,FALSE)</f>
        <v>69</v>
      </c>
      <c r="E27" s="1" t="str">
        <f>VLOOKUP(A:A,Gutpunkte!A:E,5,FALSE)</f>
        <v>OL</v>
      </c>
      <c r="F27" s="1"/>
      <c r="G27" s="1" t="str">
        <f>VLOOKUP(A:A,Gutpunkte!A:C,3,FALSE)</f>
        <v>Spiez</v>
      </c>
      <c r="H27" s="1">
        <f>VLOOKUP(A:A,'Rangliste ab 9.Rang'!A:H,8,FALSE)</f>
        <v>96</v>
      </c>
      <c r="I27" s="1">
        <f>VLOOKUP(A:A,'Rangliste ab 9.Rang'!A:I,9,FALSE)</f>
        <v>92</v>
      </c>
      <c r="J27" s="4">
        <f t="shared" si="8"/>
        <v>188</v>
      </c>
      <c r="K27" s="1">
        <f>VLOOKUP(A:A,'Rangliste ab 9.Rang'!A:K,11,FALSE)</f>
        <v>81</v>
      </c>
      <c r="L27" s="1">
        <f>VLOOKUP(A:A,'Rangliste ab 9.Rang'!A:L,12,FALSE)</f>
        <v>88</v>
      </c>
      <c r="M27" s="4">
        <f t="shared" si="9"/>
        <v>169</v>
      </c>
      <c r="N27" s="1">
        <f>VLOOKUP(A:A,'Rangliste ab 9.Rang'!A:N,14,FALSE)</f>
        <v>92</v>
      </c>
      <c r="O27" s="1">
        <f>VLOOKUP(A:A,'Rangliste ab 9.Rang'!A:O,15,FALSE)</f>
        <v>98</v>
      </c>
      <c r="P27" s="4">
        <f t="shared" si="10"/>
        <v>190</v>
      </c>
      <c r="Q27" s="4">
        <f t="shared" si="11"/>
        <v>547</v>
      </c>
      <c r="R27" s="1"/>
      <c r="S27" s="90"/>
    </row>
    <row r="28" spans="1:19" x14ac:dyDescent="0.2">
      <c r="A28" s="92">
        <v>172</v>
      </c>
      <c r="C28" s="1" t="str">
        <f>VLOOKUP(A:A,Gutpunkte!A:B,2,FALSE)</f>
        <v>Reichenbach Daniel</v>
      </c>
      <c r="D28" s="1">
        <f>VLOOKUP(A:A,Gutpunkte!A:D,4,FALSE)</f>
        <v>59</v>
      </c>
      <c r="E28" s="1" t="str">
        <f>VLOOKUP(A:A,Gutpunkte!A:E,5,FALSE)</f>
        <v>OL</v>
      </c>
      <c r="F28" s="1"/>
      <c r="G28" s="1" t="str">
        <f>VLOOKUP(A:A,Gutpunkte!A:C,3,FALSE)</f>
        <v>Feutersoey</v>
      </c>
      <c r="H28" s="1">
        <f>VLOOKUP(A:A,'Rangliste ab 9.Rang'!A:H,8,FALSE)</f>
        <v>99</v>
      </c>
      <c r="I28" s="1">
        <f>VLOOKUP(A:A,'Rangliste ab 9.Rang'!A:I,9,FALSE)</f>
        <v>98</v>
      </c>
      <c r="J28" s="4">
        <f t="shared" si="8"/>
        <v>197</v>
      </c>
      <c r="K28" s="1">
        <f>VLOOKUP(A:A,'Rangliste ab 9.Rang'!A:K,11,FALSE)</f>
        <v>90</v>
      </c>
      <c r="L28" s="1">
        <f>VLOOKUP(A:A,'Rangliste ab 9.Rang'!A:L,12,FALSE)</f>
        <v>84</v>
      </c>
      <c r="M28" s="4">
        <f t="shared" si="9"/>
        <v>174</v>
      </c>
      <c r="N28" s="1">
        <f>VLOOKUP(A:A,'Rangliste ab 9.Rang'!A:N,14,FALSE)</f>
        <v>98</v>
      </c>
      <c r="O28" s="1">
        <f>VLOOKUP(A:A,'Rangliste ab 9.Rang'!A:O,15,FALSE)</f>
        <v>94</v>
      </c>
      <c r="P28" s="4">
        <f t="shared" si="10"/>
        <v>192</v>
      </c>
      <c r="Q28" s="4">
        <f t="shared" si="11"/>
        <v>563</v>
      </c>
      <c r="R28" s="1"/>
      <c r="S28" s="90"/>
    </row>
    <row r="29" spans="1:19" x14ac:dyDescent="0.2">
      <c r="A29" s="92">
        <v>178</v>
      </c>
      <c r="C29" s="1" t="str">
        <f>VLOOKUP(A:A,Gutpunkte!A:B,2,FALSE)</f>
        <v>Roth Andreas</v>
      </c>
      <c r="D29" s="1">
        <f>VLOOKUP(A:A,Gutpunkte!A:D,4,FALSE)</f>
        <v>73</v>
      </c>
      <c r="E29" s="1" t="str">
        <f>VLOOKUP(A:A,Gutpunkte!A:E,5,FALSE)</f>
        <v>OL</v>
      </c>
      <c r="F29" s="1"/>
      <c r="G29" s="1" t="str">
        <f>VLOOKUP(A:A,Gutpunkte!A:C,3,FALSE)</f>
        <v>Wimmis</v>
      </c>
      <c r="H29" s="1">
        <f>VLOOKUP(A:A,'Rangliste ab 9.Rang'!A:H,8,FALSE)</f>
        <v>97</v>
      </c>
      <c r="I29" s="1">
        <f>VLOOKUP(A:A,'Rangliste ab 9.Rang'!A:I,9,FALSE)</f>
        <v>96</v>
      </c>
      <c r="J29" s="4">
        <f t="shared" si="8"/>
        <v>193</v>
      </c>
      <c r="K29" s="1">
        <f>VLOOKUP(A:A,'Rangliste ab 9.Rang'!A:K,11,FALSE)</f>
        <v>84</v>
      </c>
      <c r="L29" s="1">
        <f>VLOOKUP(A:A,'Rangliste ab 9.Rang'!A:L,12,FALSE)</f>
        <v>78</v>
      </c>
      <c r="M29" s="4">
        <f t="shared" si="9"/>
        <v>162</v>
      </c>
      <c r="N29" s="1">
        <f>VLOOKUP(A:A,'Rangliste ab 9.Rang'!A:N,14,FALSE)</f>
        <v>92</v>
      </c>
      <c r="O29" s="1">
        <f>VLOOKUP(A:A,'Rangliste ab 9.Rang'!A:O,15,FALSE)</f>
        <v>92</v>
      </c>
      <c r="P29" s="4">
        <f t="shared" si="10"/>
        <v>184</v>
      </c>
      <c r="Q29" s="4">
        <f t="shared" si="11"/>
        <v>539</v>
      </c>
      <c r="S29" s="90"/>
    </row>
    <row r="30" spans="1:19" x14ac:dyDescent="0.2">
      <c r="A30" s="92">
        <v>189</v>
      </c>
      <c r="C30" s="1" t="str">
        <f>VLOOKUP(A:A,Gutpunkte!A:B,2,FALSE)</f>
        <v>Sarbach Erich</v>
      </c>
      <c r="D30" s="1">
        <f>VLOOKUP(A:A,Gutpunkte!A:D,4,FALSE)</f>
        <v>52</v>
      </c>
      <c r="E30" s="1" t="str">
        <f>VLOOKUP(A:A,Gutpunkte!A:E,5,FALSE)</f>
        <v>OL</v>
      </c>
      <c r="F30" s="1"/>
      <c r="G30" s="1" t="str">
        <f>VLOOKUP(A:A,Gutpunkte!A:C,3,FALSE)</f>
        <v>Hondrich</v>
      </c>
      <c r="H30" s="1">
        <f>VLOOKUP(A:A,'Rangliste ab 9.Rang'!A:H,8,FALSE)</f>
        <v>97</v>
      </c>
      <c r="I30" s="1">
        <f>VLOOKUP(A:A,'Rangliste ab 9.Rang'!A:I,9,FALSE)</f>
        <v>96</v>
      </c>
      <c r="J30" s="4">
        <f t="shared" si="8"/>
        <v>193</v>
      </c>
      <c r="K30" s="1">
        <f>VLOOKUP(A:A,'Rangliste ab 9.Rang'!A:K,11,FALSE)</f>
        <v>87</v>
      </c>
      <c r="L30" s="1">
        <f>VLOOKUP(A:A,'Rangliste ab 9.Rang'!A:L,12,FALSE)</f>
        <v>82</v>
      </c>
      <c r="M30" s="4">
        <f t="shared" si="9"/>
        <v>169</v>
      </c>
      <c r="N30" s="1">
        <f>VLOOKUP(A:A,'Rangliste ab 9.Rang'!A:N,14,FALSE)</f>
        <v>84</v>
      </c>
      <c r="O30" s="1">
        <f>VLOOKUP(A:A,'Rangliste ab 9.Rang'!A:O,15,FALSE)</f>
        <v>92</v>
      </c>
      <c r="P30" s="4">
        <f t="shared" si="10"/>
        <v>176</v>
      </c>
      <c r="Q30" s="4">
        <f t="shared" si="11"/>
        <v>538</v>
      </c>
      <c r="R30" s="1"/>
      <c r="S30" s="90"/>
    </row>
    <row r="31" spans="1:19" x14ac:dyDescent="0.2">
      <c r="A31" s="92">
        <v>267</v>
      </c>
      <c r="C31" s="1" t="str">
        <f>VLOOKUP(A:A,Gutpunkte!A:B,2,FALSE)</f>
        <v>Wyss Peter</v>
      </c>
      <c r="D31" s="1">
        <f>VLOOKUP(A:A,Gutpunkte!A:D,4,FALSE)</f>
        <v>64</v>
      </c>
      <c r="E31" s="1" t="str">
        <f>VLOOKUP(A:A,Gutpunkte!A:E,5,FALSE)</f>
        <v>OL</v>
      </c>
      <c r="F31" s="1"/>
      <c r="G31" s="1" t="str">
        <f>VLOOKUP(A:A,Gutpunkte!A:C,3,FALSE)</f>
        <v>Goldswil</v>
      </c>
      <c r="H31" s="1">
        <f>VLOOKUP(A:A,'Rangliste ab 9.Rang'!A:H,8,FALSE)</f>
        <v>99</v>
      </c>
      <c r="I31" s="1">
        <f>VLOOKUP(A:A,'Rangliste ab 9.Rang'!A:I,9,FALSE)</f>
        <v>97</v>
      </c>
      <c r="J31" s="4">
        <f t="shared" si="8"/>
        <v>196</v>
      </c>
      <c r="K31" s="1">
        <f>VLOOKUP(A:A,'Rangliste ab 9.Rang'!A:K,11,FALSE)</f>
        <v>85</v>
      </c>
      <c r="L31" s="1">
        <f>VLOOKUP(A:A,'Rangliste ab 9.Rang'!A:L,12,FALSE)</f>
        <v>87</v>
      </c>
      <c r="M31" s="4">
        <f t="shared" si="9"/>
        <v>172</v>
      </c>
      <c r="N31" s="1">
        <f>VLOOKUP(A:A,'Rangliste ab 9.Rang'!A:N,14,FALSE)</f>
        <v>94</v>
      </c>
      <c r="O31" s="1">
        <f>VLOOKUP(A:A,'Rangliste ab 9.Rang'!A:O,15,FALSE)</f>
        <v>93</v>
      </c>
      <c r="P31" s="4">
        <f t="shared" si="10"/>
        <v>187</v>
      </c>
      <c r="Q31" s="4">
        <f t="shared" si="11"/>
        <v>555</v>
      </c>
      <c r="R31" s="1"/>
      <c r="S31" s="90"/>
    </row>
    <row r="32" spans="1:19" x14ac:dyDescent="0.2">
      <c r="A32" s="93"/>
      <c r="C32" s="1"/>
      <c r="D32" s="1"/>
      <c r="E32" s="1"/>
      <c r="F32" s="1"/>
      <c r="G32" s="1"/>
      <c r="H32" s="1"/>
      <c r="I32" s="1"/>
      <c r="K32" s="1"/>
      <c r="L32" s="1"/>
      <c r="N32" s="1"/>
      <c r="O32" s="1"/>
      <c r="Q32" s="4">
        <f>SUM(Q24:Q31)</f>
        <v>3879</v>
      </c>
      <c r="R32" s="1"/>
      <c r="S32" s="88">
        <f>Q32/7</f>
        <v>554.14285714285711</v>
      </c>
    </row>
    <row r="33" spans="1:19" x14ac:dyDescent="0.2">
      <c r="A33" s="93"/>
      <c r="C33" s="1"/>
      <c r="D33" s="1"/>
      <c r="E33" s="1"/>
      <c r="F33" s="1"/>
      <c r="G33" s="1"/>
      <c r="H33" s="1"/>
      <c r="I33" s="1"/>
      <c r="K33" s="1"/>
      <c r="L33" s="1"/>
      <c r="N33" s="1"/>
      <c r="O33" s="1"/>
      <c r="Q33" s="4"/>
      <c r="R33" s="1"/>
      <c r="S33" s="88"/>
    </row>
    <row r="34" spans="1:19" x14ac:dyDescent="0.2">
      <c r="A34" s="93"/>
      <c r="C34" s="1"/>
      <c r="D34" s="1"/>
      <c r="E34" s="1"/>
      <c r="F34" s="1"/>
      <c r="G34" s="1"/>
      <c r="H34" s="1"/>
      <c r="I34" s="1"/>
      <c r="K34" s="1"/>
      <c r="L34" s="1"/>
      <c r="N34" s="1"/>
      <c r="O34" s="1"/>
      <c r="Q34" s="4"/>
      <c r="S34" s="90"/>
    </row>
    <row r="35" spans="1:19" s="9" customFormat="1" ht="15.75" x14ac:dyDescent="0.25">
      <c r="A35" s="94"/>
      <c r="B35" s="9">
        <v>3</v>
      </c>
      <c r="C35" s="9" t="s">
        <v>80</v>
      </c>
      <c r="G35" s="17">
        <f>S40</f>
        <v>317.8</v>
      </c>
      <c r="H35" s="21"/>
      <c r="I35" s="21"/>
      <c r="J35" s="4"/>
      <c r="K35" s="21"/>
      <c r="L35" s="21"/>
      <c r="M35" s="4"/>
      <c r="N35" s="21"/>
      <c r="O35" s="21"/>
      <c r="P35" s="4"/>
      <c r="S35" s="91"/>
    </row>
    <row r="36" spans="1:19" x14ac:dyDescent="0.2">
      <c r="A36" s="93"/>
      <c r="S36" s="90"/>
    </row>
    <row r="37" spans="1:19" x14ac:dyDescent="0.2">
      <c r="A37" s="93">
        <v>322</v>
      </c>
      <c r="C37" s="1" t="str">
        <f>VLOOKUP(A:A,Gutpunkte!A:B,2,FALSE)</f>
        <v>Müller Peter</v>
      </c>
      <c r="D37" s="1">
        <f>VLOOKUP(A:A,Gutpunkte!A:D,4,FALSE)</f>
        <v>67</v>
      </c>
      <c r="E37" s="1" t="str">
        <f>VLOOKUP(A:A,Gutpunkte!A:E,5,FALSE)</f>
        <v>OA</v>
      </c>
      <c r="F37" s="1"/>
      <c r="G37" s="1" t="str">
        <f>VLOOKUP(A:A,Gutpunkte!A:C,3,FALSE)</f>
        <v>Wangenried</v>
      </c>
      <c r="H37" s="1">
        <f>VLOOKUP(A:A,'Rangliste ab 9.Rang'!A:H,8,FALSE)</f>
        <v>96</v>
      </c>
      <c r="I37" s="1">
        <f>VLOOKUP(A:A,'Rangliste ab 9.Rang'!A:I,9,FALSE)</f>
        <v>97</v>
      </c>
      <c r="J37" s="4">
        <f t="shared" ref="J37:J39" si="12">SUM(H37:I37)</f>
        <v>193</v>
      </c>
      <c r="K37" s="1">
        <f>VLOOKUP(A:A,'Rangliste ab 9.Rang'!A:K,11,FALSE)</f>
        <v>80</v>
      </c>
      <c r="L37" s="1">
        <f>VLOOKUP(A:A,'Rangliste ab 9.Rang'!A:L,12,FALSE)</f>
        <v>83</v>
      </c>
      <c r="M37" s="4">
        <f t="shared" ref="M37:M39" si="13">SUM(K37:L37)</f>
        <v>163</v>
      </c>
      <c r="N37" s="1">
        <f>VLOOKUP(A:A,'Rangliste ab 9.Rang'!A:N,14,FALSE)</f>
        <v>94</v>
      </c>
      <c r="O37" s="1">
        <f>VLOOKUP(A:A,'Rangliste ab 9.Rang'!A:O,15,FALSE)</f>
        <v>92</v>
      </c>
      <c r="P37" s="4">
        <f t="shared" ref="P37:P39" si="14">SUM(N37:O37)</f>
        <v>186</v>
      </c>
      <c r="Q37" s="4">
        <f t="shared" ref="Q37:Q39" si="15">SUM(P37,M37,J37)</f>
        <v>542</v>
      </c>
      <c r="R37" s="1"/>
      <c r="S37" s="90"/>
    </row>
    <row r="38" spans="1:19" x14ac:dyDescent="0.2">
      <c r="A38" s="93">
        <v>341</v>
      </c>
      <c r="C38" s="1" t="str">
        <f>VLOOKUP(A:A,Gutpunkte!A:B,2,FALSE)</f>
        <v>Fuhrer Reto</v>
      </c>
      <c r="D38" s="1">
        <f>VLOOKUP(A:A,Gutpunkte!A:D,4,FALSE)</f>
        <v>96</v>
      </c>
      <c r="E38" s="1" t="str">
        <f>VLOOKUP(A:A,Gutpunkte!A:E,5,FALSE)</f>
        <v>OA</v>
      </c>
      <c r="F38" s="1"/>
      <c r="G38" s="1" t="str">
        <f>VLOOKUP(A:A,Gutpunkte!A:C,3,FALSE)</f>
        <v>Kleindietwil</v>
      </c>
      <c r="H38" s="1">
        <f>VLOOKUP(A:A,'Rangliste ab 9.Rang'!A:H,8,FALSE)</f>
        <v>94</v>
      </c>
      <c r="I38" s="1">
        <f>VLOOKUP(A:A,'Rangliste ab 9.Rang'!A:I,9,FALSE)</f>
        <v>96</v>
      </c>
      <c r="J38" s="4">
        <f t="shared" si="12"/>
        <v>190</v>
      </c>
      <c r="K38" s="1">
        <f>VLOOKUP(A:A,'Rangliste ab 9.Rang'!A:K,11,FALSE)</f>
        <v>89</v>
      </c>
      <c r="L38" s="1">
        <f>VLOOKUP(A:A,'Rangliste ab 9.Rang'!A:L,12,FALSE)</f>
        <v>84</v>
      </c>
      <c r="M38" s="4">
        <f t="shared" si="13"/>
        <v>173</v>
      </c>
      <c r="N38" s="1">
        <f>VLOOKUP(A:A,'Rangliste ab 9.Rang'!A:N,14,FALSE)</f>
        <v>88</v>
      </c>
      <c r="O38" s="1">
        <f>VLOOKUP(A:A,'Rangliste ab 9.Rang'!A:O,15,FALSE)</f>
        <v>85</v>
      </c>
      <c r="P38" s="4">
        <f t="shared" si="14"/>
        <v>173</v>
      </c>
      <c r="Q38" s="4">
        <f t="shared" si="15"/>
        <v>536</v>
      </c>
      <c r="R38" s="1"/>
      <c r="S38" s="90"/>
    </row>
    <row r="39" spans="1:19" x14ac:dyDescent="0.2">
      <c r="A39" s="93">
        <v>35</v>
      </c>
      <c r="C39" s="1" t="str">
        <f>VLOOKUP(A:A,Gutpunkte!A:B,2,FALSE)</f>
        <v>Buchmeier Edi</v>
      </c>
      <c r="D39" s="1">
        <f>VLOOKUP(A:A,Gutpunkte!A:D,4,FALSE)</f>
        <v>54</v>
      </c>
      <c r="E39" s="1" t="str">
        <f>VLOOKUP(A:A,Gutpunkte!A:E,5,FALSE)</f>
        <v>OA</v>
      </c>
      <c r="F39" s="1"/>
      <c r="G39" s="1" t="str">
        <f>VLOOKUP(A:A,Gutpunkte!A:C,3,FALSE)</f>
        <v>Herzogenbuchsee</v>
      </c>
      <c r="H39" s="1">
        <f>VLOOKUP(A:A,'Rangliste ab 9.Rang'!A:H,8,FALSE)</f>
        <v>93</v>
      </c>
      <c r="I39" s="1">
        <f>VLOOKUP(A:A,'Rangliste ab 9.Rang'!A:I,9,FALSE)</f>
        <v>97</v>
      </c>
      <c r="J39" s="4">
        <f t="shared" si="12"/>
        <v>190</v>
      </c>
      <c r="K39" s="1">
        <f>VLOOKUP(A:A,'Rangliste ab 9.Rang'!A:K,11,FALSE)</f>
        <v>67</v>
      </c>
      <c r="L39" s="1">
        <f>VLOOKUP(A:A,'Rangliste ab 9.Rang'!A:L,12,FALSE)</f>
        <v>75</v>
      </c>
      <c r="M39" s="4">
        <f t="shared" si="13"/>
        <v>142</v>
      </c>
      <c r="N39" s="1">
        <f>VLOOKUP(A:A,'Rangliste ab 9.Rang'!A:N,14,FALSE)</f>
        <v>87</v>
      </c>
      <c r="O39" s="1">
        <f>VLOOKUP(A:A,'Rangliste ab 9.Rang'!A:O,15,FALSE)</f>
        <v>92</v>
      </c>
      <c r="P39" s="4">
        <f t="shared" si="14"/>
        <v>179</v>
      </c>
      <c r="Q39" s="4">
        <f t="shared" si="15"/>
        <v>511</v>
      </c>
      <c r="R39" s="1"/>
      <c r="S39" s="90"/>
    </row>
    <row r="40" spans="1:19" x14ac:dyDescent="0.2">
      <c r="A40" s="93"/>
      <c r="Q40" s="4">
        <f>SUM(Q37:Q39)</f>
        <v>1589</v>
      </c>
      <c r="S40" s="114">
        <f>Q40/5</f>
        <v>317.8</v>
      </c>
    </row>
    <row r="41" spans="1:19" s="9" customFormat="1" ht="15.75" x14ac:dyDescent="0.25">
      <c r="A41" s="94"/>
      <c r="B41"/>
      <c r="C41"/>
      <c r="D41"/>
      <c r="E41"/>
      <c r="F41"/>
      <c r="G41"/>
      <c r="H41" s="21"/>
      <c r="I41" s="21"/>
      <c r="J41" s="4"/>
      <c r="K41" s="21"/>
      <c r="L41" s="21"/>
      <c r="M41" s="4"/>
      <c r="N41" s="21"/>
      <c r="O41" s="21"/>
      <c r="P41" s="4"/>
      <c r="Q41"/>
      <c r="R41"/>
      <c r="S41" s="90"/>
    </row>
    <row r="42" spans="1:19" x14ac:dyDescent="0.2">
      <c r="A42" s="93"/>
      <c r="S42" s="90"/>
    </row>
    <row r="43" spans="1:19" x14ac:dyDescent="0.2">
      <c r="A43" s="93"/>
      <c r="S43" s="90"/>
    </row>
    <row r="44" spans="1:19" x14ac:dyDescent="0.2">
      <c r="A44" s="93"/>
      <c r="S44" s="90"/>
    </row>
    <row r="45" spans="1:19" x14ac:dyDescent="0.2">
      <c r="A45" s="93"/>
      <c r="S45" s="90"/>
    </row>
    <row r="50" spans="3:21" x14ac:dyDescent="0.2">
      <c r="F50" s="1"/>
      <c r="G50" s="1"/>
      <c r="Q50" s="1"/>
      <c r="R50" s="1"/>
    </row>
    <row r="51" spans="3:21" ht="15.75" x14ac:dyDescent="0.25">
      <c r="C51" s="9"/>
      <c r="D51" s="9"/>
      <c r="E51" s="9"/>
      <c r="F51" s="9"/>
      <c r="G51" s="9"/>
      <c r="H51" s="22"/>
      <c r="Q51" s="9"/>
      <c r="R51" s="9"/>
      <c r="S51" s="14"/>
    </row>
    <row r="52" spans="3:21" x14ac:dyDescent="0.2">
      <c r="H52" s="22"/>
    </row>
    <row r="53" spans="3:21" x14ac:dyDescent="0.2">
      <c r="D53" s="1"/>
      <c r="E53" s="1"/>
      <c r="F53" s="1"/>
      <c r="G53" s="1"/>
      <c r="Q53" s="1"/>
      <c r="R53" s="4"/>
    </row>
    <row r="54" spans="3:21" x14ac:dyDescent="0.2">
      <c r="D54" s="1"/>
      <c r="E54" s="1"/>
      <c r="F54" s="1"/>
      <c r="G54" s="1"/>
      <c r="Q54" s="1"/>
      <c r="R54" s="4"/>
    </row>
    <row r="55" spans="3:21" x14ac:dyDescent="0.2">
      <c r="D55" s="1"/>
      <c r="E55" s="1"/>
      <c r="F55" s="1"/>
      <c r="G55" s="1"/>
      <c r="Q55" s="1"/>
      <c r="R55" s="4"/>
    </row>
    <row r="56" spans="3:21" x14ac:dyDescent="0.2">
      <c r="D56" s="1"/>
      <c r="E56" s="1"/>
      <c r="F56" s="1"/>
      <c r="G56" s="1"/>
      <c r="Q56" s="1"/>
      <c r="R56" s="4"/>
    </row>
    <row r="57" spans="3:21" x14ac:dyDescent="0.2">
      <c r="D57" s="1"/>
      <c r="E57" s="1"/>
      <c r="F57" s="1"/>
      <c r="G57" s="1"/>
      <c r="Q57" s="1"/>
      <c r="R57" s="4"/>
    </row>
    <row r="58" spans="3:21" x14ac:dyDescent="0.2">
      <c r="D58" s="1"/>
      <c r="E58" s="1"/>
      <c r="F58" s="1"/>
      <c r="G58" s="1"/>
      <c r="Q58" s="1"/>
      <c r="R58" s="4"/>
    </row>
    <row r="59" spans="3:21" x14ac:dyDescent="0.2">
      <c r="D59" s="1"/>
      <c r="E59" s="1"/>
      <c r="F59" s="1"/>
      <c r="G59" s="1"/>
      <c r="Q59" s="1"/>
      <c r="R59" s="4"/>
      <c r="T59" s="1"/>
      <c r="U59" s="1"/>
    </row>
    <row r="60" spans="3:21" x14ac:dyDescent="0.2">
      <c r="D60" s="1"/>
      <c r="E60" s="1"/>
      <c r="F60" s="1"/>
      <c r="G60" s="1"/>
      <c r="Q60" s="1"/>
      <c r="R60" s="4"/>
      <c r="T60" s="1"/>
      <c r="U60" s="1"/>
    </row>
    <row r="61" spans="3:21" x14ac:dyDescent="0.2">
      <c r="H61" s="22"/>
      <c r="R61" s="4"/>
      <c r="T61" s="1"/>
      <c r="U61" s="1"/>
    </row>
    <row r="62" spans="3:21" x14ac:dyDescent="0.2">
      <c r="C62" s="1"/>
      <c r="D62" s="1"/>
      <c r="E62" s="1"/>
      <c r="F62" s="1"/>
      <c r="G62" s="1"/>
      <c r="Q62" s="4"/>
      <c r="R62" s="1"/>
      <c r="T62" s="1"/>
      <c r="U62" s="1"/>
    </row>
    <row r="63" spans="3:21" x14ac:dyDescent="0.2">
      <c r="C63" s="1"/>
      <c r="D63" s="1"/>
      <c r="E63" s="1"/>
      <c r="F63" s="1"/>
      <c r="G63" s="1"/>
      <c r="Q63" s="4"/>
      <c r="R63" s="1"/>
      <c r="T63" s="1"/>
      <c r="U63" s="1"/>
    </row>
    <row r="64" spans="3:21" x14ac:dyDescent="0.2">
      <c r="C64" s="1"/>
      <c r="D64" s="1"/>
      <c r="E64" s="1"/>
      <c r="F64" s="1"/>
      <c r="G64" s="1"/>
      <c r="Q64" s="4"/>
      <c r="R64" s="1"/>
      <c r="T64" s="1"/>
      <c r="U64" s="1"/>
    </row>
    <row r="65" spans="3:21" x14ac:dyDescent="0.2">
      <c r="C65" s="1"/>
      <c r="D65" s="1"/>
      <c r="E65" s="1"/>
      <c r="F65" s="1"/>
      <c r="G65" s="1"/>
      <c r="Q65" s="4"/>
      <c r="R65" s="1"/>
      <c r="T65" s="1"/>
      <c r="U65" s="1"/>
    </row>
    <row r="66" spans="3:21" x14ac:dyDescent="0.2">
      <c r="C66" s="1"/>
      <c r="D66" s="1"/>
      <c r="E66" s="1"/>
      <c r="F66" s="1"/>
      <c r="G66" s="1"/>
      <c r="Q66" s="4"/>
      <c r="R66" s="1"/>
      <c r="T66" s="1"/>
      <c r="U66" s="1"/>
    </row>
    <row r="67" spans="3:21" x14ac:dyDescent="0.2">
      <c r="C67" s="1"/>
      <c r="D67" s="1"/>
      <c r="E67" s="1"/>
      <c r="F67" s="1"/>
      <c r="G67" s="1"/>
      <c r="Q67" s="4"/>
      <c r="R67" s="1"/>
    </row>
    <row r="68" spans="3:21" x14ac:dyDescent="0.2">
      <c r="C68" s="1"/>
      <c r="D68" s="1"/>
      <c r="E68" s="1"/>
      <c r="F68" s="1"/>
      <c r="G68" s="1"/>
      <c r="Q68" s="4"/>
      <c r="R68" s="1"/>
    </row>
    <row r="69" spans="3:21" x14ac:dyDescent="0.2">
      <c r="C69" s="1"/>
      <c r="D69" s="1"/>
      <c r="E69" s="1"/>
      <c r="F69" s="1"/>
      <c r="G69" s="1"/>
      <c r="Q69" s="4"/>
      <c r="R69" s="1"/>
    </row>
  </sheetData>
  <sheetProtection selectLockedCells="1"/>
  <mergeCells count="3">
    <mergeCell ref="B6:S6"/>
    <mergeCell ref="B2:S2"/>
    <mergeCell ref="B3:S3"/>
  </mergeCells>
  <phoneticPr fontId="0" type="noConversion"/>
  <pageMargins left="0.39370078740157483" right="0.39370078740157483" top="0.31496062992125984" bottom="0.31496062992125984" header="0.51181102362204722" footer="0.51181102362204722"/>
  <pageSetup paperSize="9" scale="93" orientation="portrait" r:id="rId1"/>
  <headerFooter alignWithMargins="0">
    <oddFooter>&amp;L&amp;G&amp;C&amp;"Arial,Fett"&amp;12Hauptsponsoren&amp;R&amp;G</oddFooter>
  </headerFooter>
  <ignoredErrors>
    <ignoredError sqref="S32 S20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Gutpunkte</vt:lpstr>
      <vt:lpstr>KT Meister, Ausz.</vt:lpstr>
      <vt:lpstr>Final</vt:lpstr>
      <vt:lpstr>Finalquali</vt:lpstr>
      <vt:lpstr>Rangliste ab 9.Rang</vt:lpstr>
      <vt:lpstr>Gruppen A</vt:lpstr>
      <vt:lpstr>Gruppen B</vt:lpstr>
      <vt:lpstr>Final!Druckbereich</vt:lpstr>
      <vt:lpstr>Finalquali!Druckbereich</vt:lpstr>
      <vt:lpstr>'Gruppen A'!Druckbereich</vt:lpstr>
      <vt:lpstr>'Gruppen B'!Druckbereich</vt:lpstr>
      <vt:lpstr>'Rangliste ab 9.Rang'!Druckbereich</vt:lpstr>
      <vt:lpstr>'Rangliste ab 9.Rang'!Drucktitel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Oesch</dc:creator>
  <cp:lastModifiedBy>Ernst Nydegger</cp:lastModifiedBy>
  <cp:lastPrinted>2013-08-11T19:52:31Z</cp:lastPrinted>
  <dcterms:created xsi:type="dcterms:W3CDTF">2005-08-08T11:01:07Z</dcterms:created>
  <dcterms:modified xsi:type="dcterms:W3CDTF">2013-08-11T19:53:17Z</dcterms:modified>
</cp:coreProperties>
</file>