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1"/>
  </bookViews>
  <sheets>
    <sheet name="Gutpunkte" sheetId="1" r:id="rId1"/>
    <sheet name="KT Meister, Ausz." sheetId="2" r:id="rId2"/>
    <sheet name="Final" sheetId="3" r:id="rId3"/>
    <sheet name="Rangliste ab 9.Rang" sheetId="4" r:id="rId4"/>
    <sheet name="Gruppen A" sheetId="5" r:id="rId5"/>
    <sheet name="Gruppen B" sheetId="6" r:id="rId6"/>
  </sheets>
  <definedNames>
    <definedName name="_xlnm.Print_Area" localSheetId="2">'Final'!$B$1:$AH$44</definedName>
    <definedName name="_xlnm.Print_Area" localSheetId="4">'Gruppen A'!$B$1:$S$60</definedName>
    <definedName name="_xlnm.Print_Area" localSheetId="5">'Gruppen B'!$B$1:$S$61</definedName>
    <definedName name="_xlnm.Print_Area" localSheetId="3">'Rangliste ab 9.Rang'!$B$1:$T$100</definedName>
    <definedName name="_xlnm.Print_Titles" localSheetId="3">'Rangliste ab 9.Rang'!$2:$6</definedName>
  </definedNames>
  <calcPr fullCalcOnLoad="1"/>
</workbook>
</file>

<file path=xl/sharedStrings.xml><?xml version="1.0" encoding="utf-8"?>
<sst xmlns="http://schemas.openxmlformats.org/spreadsheetml/2006/main" count="837" uniqueCount="448">
  <si>
    <t>Rang</t>
  </si>
  <si>
    <t>Name</t>
  </si>
  <si>
    <t>JG</t>
  </si>
  <si>
    <t>LT</t>
  </si>
  <si>
    <t>Ort</t>
  </si>
  <si>
    <t>Total</t>
  </si>
  <si>
    <t>Gutpunkte</t>
  </si>
  <si>
    <t>OA</t>
  </si>
  <si>
    <t>Utzigen</t>
  </si>
  <si>
    <t>Widmer Natalie</t>
  </si>
  <si>
    <t>Heimiswil</t>
  </si>
  <si>
    <t>Ersigen</t>
  </si>
  <si>
    <t>Recherswil</t>
  </si>
  <si>
    <t>Eggimann Remo</t>
  </si>
  <si>
    <t>MI</t>
  </si>
  <si>
    <t>Zimmerwald</t>
  </si>
  <si>
    <t>Galmiz</t>
  </si>
  <si>
    <t>Rouiller Nicolas</t>
  </si>
  <si>
    <t>Thörishaus</t>
  </si>
  <si>
    <t>Schenkel Markus</t>
  </si>
  <si>
    <t>Münchenbuchsee</t>
  </si>
  <si>
    <t>Tschirren Martin</t>
  </si>
  <si>
    <t>Grünig Urs</t>
  </si>
  <si>
    <t>Sutz-Lattrigen</t>
  </si>
  <si>
    <t>Hadorn Fritz</t>
  </si>
  <si>
    <t>Gurzelen</t>
  </si>
  <si>
    <t>Josi Thomas</t>
  </si>
  <si>
    <t>Heimberg</t>
  </si>
  <si>
    <t>Vogt Bernd</t>
  </si>
  <si>
    <t>Aarberg</t>
  </si>
  <si>
    <t>Belp</t>
  </si>
  <si>
    <t>Winkelmann Rudolf</t>
  </si>
  <si>
    <t>Eggimann Roland</t>
  </si>
  <si>
    <t>EM</t>
  </si>
  <si>
    <t>Ittigen</t>
  </si>
  <si>
    <t>Badertscher Stefan</t>
  </si>
  <si>
    <t>Binggeli Daniel</t>
  </si>
  <si>
    <t>Badertscher Jürg</t>
  </si>
  <si>
    <t>Neuenschwander Marc</t>
  </si>
  <si>
    <t>Hettiswil</t>
  </si>
  <si>
    <t>Wüthrich Ueli</t>
  </si>
  <si>
    <t>Zwicker Rolf</t>
  </si>
  <si>
    <t>Mathys Christoph</t>
  </si>
  <si>
    <t>Huttwil</t>
  </si>
  <si>
    <t>Tanner Sandro</t>
  </si>
  <si>
    <t>Berger Sacha</t>
  </si>
  <si>
    <t>OL</t>
  </si>
  <si>
    <t>Steffisburg</t>
  </si>
  <si>
    <t>Dänzer Reto</t>
  </si>
  <si>
    <t>Weissenbach</t>
  </si>
  <si>
    <t>Koller Marco</t>
  </si>
  <si>
    <t>Oberried</t>
  </si>
  <si>
    <t>Liebi Martin</t>
  </si>
  <si>
    <t>Zweisimmen</t>
  </si>
  <si>
    <t>Mösching Thomas</t>
  </si>
  <si>
    <t>Spiez</t>
  </si>
  <si>
    <t>Ryter Christian</t>
  </si>
  <si>
    <t>Saanen</t>
  </si>
  <si>
    <t>Wyss Peter</t>
  </si>
  <si>
    <t>Goldswil</t>
  </si>
  <si>
    <t>Reichenbach Daniel</t>
  </si>
  <si>
    <t>Feutersoey</t>
  </si>
  <si>
    <t>Wenger Pia</t>
  </si>
  <si>
    <t>Thun</t>
  </si>
  <si>
    <t>Final</t>
  </si>
  <si>
    <t>Wohnort</t>
  </si>
  <si>
    <t>A-Gruppen</t>
  </si>
  <si>
    <t>B-Gruppen</t>
  </si>
  <si>
    <t>Einzelwettkampf</t>
  </si>
  <si>
    <t>Beteiligung</t>
  </si>
  <si>
    <t>Teilnehmer</t>
  </si>
  <si>
    <t>Auszeichnungen</t>
  </si>
  <si>
    <t>Total Kranzresultate</t>
  </si>
  <si>
    <t>Kranzkarten</t>
  </si>
  <si>
    <t>Ohne Auszeichnung</t>
  </si>
  <si>
    <t>500 Punkte</t>
  </si>
  <si>
    <t>1500 Punkte</t>
  </si>
  <si>
    <t>2500 Punkte</t>
  </si>
  <si>
    <t>neu</t>
  </si>
  <si>
    <t>alt</t>
  </si>
  <si>
    <t>Durchschnitt</t>
  </si>
  <si>
    <t>Mittelland</t>
  </si>
  <si>
    <t>Oberland</t>
  </si>
  <si>
    <t>Oberaargau</t>
  </si>
  <si>
    <t>Emmental</t>
  </si>
  <si>
    <t>Beyeler Daniel</t>
  </si>
  <si>
    <t>Burgistein</t>
  </si>
  <si>
    <t>Carrera Jean-Michel</t>
  </si>
  <si>
    <t>Brügg</t>
  </si>
  <si>
    <t>Grünig Michael</t>
  </si>
  <si>
    <t>Mischler Jasmin</t>
  </si>
  <si>
    <t>Mittelhäusern</t>
  </si>
  <si>
    <t>Mischler Jessica</t>
  </si>
  <si>
    <t>Stucki Albrecht</t>
  </si>
  <si>
    <t>Rüfenacht</t>
  </si>
  <si>
    <t>Studen</t>
  </si>
  <si>
    <t>Wehrli Jan</t>
  </si>
  <si>
    <t>Neuenegg</t>
  </si>
  <si>
    <t>Flückiger Urs</t>
  </si>
  <si>
    <t>Merzligen</t>
  </si>
  <si>
    <t>Gloor Daniela</t>
  </si>
  <si>
    <t>Worb</t>
  </si>
  <si>
    <t>Sieber Hugo</t>
  </si>
  <si>
    <t>Münsingen</t>
  </si>
  <si>
    <t>Widmer Martin</t>
  </si>
  <si>
    <t>Winkelmann Arnold</t>
  </si>
  <si>
    <t>Schenkel Thomas</t>
  </si>
  <si>
    <t>Zbinden Martin</t>
  </si>
  <si>
    <t>Milken</t>
  </si>
  <si>
    <t>Jakob Anton</t>
  </si>
  <si>
    <t>Benninger Paul</t>
  </si>
  <si>
    <t>Unterseen</t>
  </si>
  <si>
    <t>Berger Anton</t>
  </si>
  <si>
    <t>Linden</t>
  </si>
  <si>
    <t>Bühler Paul</t>
  </si>
  <si>
    <t>Dänzer Hermann</t>
  </si>
  <si>
    <t>Dossenbach Josef</t>
  </si>
  <si>
    <t>Matten</t>
  </si>
  <si>
    <t>Gabriel Walter</t>
  </si>
  <si>
    <t>Gander Fritz</t>
  </si>
  <si>
    <t>Gerber Rolf</t>
  </si>
  <si>
    <t>Kammer Markus</t>
  </si>
  <si>
    <t>Wimmis</t>
  </si>
  <si>
    <t>Müller Walter</t>
  </si>
  <si>
    <t>St. Stephan</t>
  </si>
  <si>
    <t>Roth Andreas</t>
  </si>
  <si>
    <t>Reichenbach</t>
  </si>
  <si>
    <t>Sarbach Erich</t>
  </si>
  <si>
    <t>Hondrich</t>
  </si>
  <si>
    <t>Ringoldswil</t>
  </si>
  <si>
    <t>Willener Peter</t>
  </si>
  <si>
    <t>Tschingel</t>
  </si>
  <si>
    <t>Wingeier Martin</t>
  </si>
  <si>
    <t>Zahler Ruedi</t>
  </si>
  <si>
    <t>Molitor Rico</t>
  </si>
  <si>
    <t>Wengen</t>
  </si>
  <si>
    <t>Zjörjen Hanspeter</t>
  </si>
  <si>
    <t>Blankenburg</t>
  </si>
  <si>
    <t>Boltigen</t>
  </si>
  <si>
    <t>Schmid Res</t>
  </si>
  <si>
    <t>Frutigen</t>
  </si>
  <si>
    <t>Leuenberger Adrian</t>
  </si>
  <si>
    <t>Juon Ignaz</t>
  </si>
  <si>
    <t>Utzenstorf</t>
  </si>
  <si>
    <t>Bohnenblust Walter</t>
  </si>
  <si>
    <t>Eggimann Lara</t>
  </si>
  <si>
    <t>Brand Tosca</t>
  </si>
  <si>
    <t>Tippenhauer Kevin</t>
  </si>
  <si>
    <t>Langenthal</t>
  </si>
  <si>
    <t>Annen Michael</t>
  </si>
  <si>
    <t>BJ</t>
  </si>
  <si>
    <t>Biel</t>
  </si>
  <si>
    <t>Tschanz Heinz</t>
  </si>
  <si>
    <t>Von Känel Jean-Pierre</t>
  </si>
  <si>
    <t>Moutier</t>
  </si>
  <si>
    <t>Lanz René</t>
  </si>
  <si>
    <t>Gerolfingen</t>
  </si>
  <si>
    <t>Diesse</t>
  </si>
  <si>
    <t>Dick Joachim</t>
  </si>
  <si>
    <t>Grossaffoltern</t>
  </si>
  <si>
    <t>Heimann Res</t>
  </si>
  <si>
    <t>Schmid Ueli</t>
  </si>
  <si>
    <t>Etter Andreas</t>
  </si>
  <si>
    <t>Kehrsatz</t>
  </si>
  <si>
    <t>TLG</t>
  </si>
  <si>
    <t>TST</t>
  </si>
  <si>
    <t>TKN</t>
  </si>
  <si>
    <t>Liegend</t>
  </si>
  <si>
    <t>Stehend</t>
  </si>
  <si>
    <t>Kniend</t>
  </si>
  <si>
    <t>Wittwer Matthias</t>
  </si>
  <si>
    <t>Walterswil</t>
  </si>
  <si>
    <t>Hasle-Rüegsau</t>
  </si>
  <si>
    <t>Loat Alexandra</t>
  </si>
  <si>
    <t>Bohnenblust Rolf</t>
  </si>
  <si>
    <t>Wanzwil</t>
  </si>
  <si>
    <t>Dennler Patrick</t>
  </si>
  <si>
    <t>Aarwangen</t>
  </si>
  <si>
    <t>Ambühl Nicole</t>
  </si>
  <si>
    <t>Gunten</t>
  </si>
  <si>
    <t>Winkler Andrea</t>
  </si>
  <si>
    <t>Blumenstein</t>
  </si>
  <si>
    <t>Schönried</t>
  </si>
  <si>
    <t>Martin Roland</t>
  </si>
  <si>
    <t>Blatter Beat</t>
  </si>
  <si>
    <t>Rohrbach Fritz</t>
  </si>
  <si>
    <t>Niedermuhlern</t>
  </si>
  <si>
    <t>Vorderegger Kevin</t>
  </si>
  <si>
    <t>Meier Simon</t>
  </si>
  <si>
    <t>Wiler b. Utzenstorf</t>
  </si>
  <si>
    <t>Eggimann Oliver</t>
  </si>
  <si>
    <t>Koller Roger</t>
  </si>
  <si>
    <t>Maurer Bruno</t>
  </si>
  <si>
    <t>Schattenhalb</t>
  </si>
  <si>
    <t>Berger Hansrudolf</t>
  </si>
  <si>
    <t>Riffenmatt</t>
  </si>
  <si>
    <t>Marti Christoph</t>
  </si>
  <si>
    <t>Bolligen</t>
  </si>
  <si>
    <t>Kipfer Rolf</t>
  </si>
  <si>
    <t>Ipsach</t>
  </si>
  <si>
    <t>Fiechter Fritz</t>
  </si>
  <si>
    <t>Corpataux Niklaus</t>
  </si>
  <si>
    <t>Thierachern</t>
  </si>
  <si>
    <t>Uhr oder KK</t>
  </si>
  <si>
    <t>Glocke oder KK</t>
  </si>
  <si>
    <t>Treichel oder KK</t>
  </si>
  <si>
    <t>Stucki Hansruedi</t>
  </si>
  <si>
    <t>Gaben für Gutpunkte</t>
  </si>
  <si>
    <t>Schmid Hans</t>
  </si>
  <si>
    <t>Pieterlen</t>
  </si>
  <si>
    <t>LIEGENDMEISTER</t>
  </si>
  <si>
    <t>STEHENDMEISTER</t>
  </si>
  <si>
    <t>KNIENDMEISTER</t>
  </si>
  <si>
    <t>BERNER MATCHMEISTER</t>
  </si>
  <si>
    <t>Schütze-Nr.</t>
  </si>
  <si>
    <t>Gutpunkte Verzeichnis BSSV</t>
  </si>
  <si>
    <t>A</t>
  </si>
  <si>
    <t>B</t>
  </si>
  <si>
    <t>Wasen i. E.</t>
  </si>
  <si>
    <t>Bärtschi Anita</t>
  </si>
  <si>
    <t>Herbligen</t>
  </si>
  <si>
    <t xml:space="preserve">Berchtold Jürg </t>
  </si>
  <si>
    <t>Bigler Gerhard</t>
  </si>
  <si>
    <t>Dotzigen</t>
  </si>
  <si>
    <t>Brand Carmen</t>
  </si>
  <si>
    <t>Buchmeier Edi</t>
  </si>
  <si>
    <t>Herzogenbuchsee</t>
  </si>
  <si>
    <t>Burri Michael</t>
  </si>
  <si>
    <t>C</t>
  </si>
  <si>
    <t>Carrel Jean-Francois</t>
  </si>
  <si>
    <t>D</t>
  </si>
  <si>
    <t>Derendinger Stefan</t>
  </si>
  <si>
    <t>Kaufdorf</t>
  </si>
  <si>
    <t xml:space="preserve">Matten </t>
  </si>
  <si>
    <t>E</t>
  </si>
  <si>
    <t>Eichenberger Toni</t>
  </si>
  <si>
    <t>F</t>
  </si>
  <si>
    <t>Flückiger Hans-Martin</t>
  </si>
  <si>
    <t>Kleindietwil</t>
  </si>
  <si>
    <t>Freiburghaus Markus</t>
  </si>
  <si>
    <t>Vorderfultigen</t>
  </si>
  <si>
    <t>G</t>
  </si>
  <si>
    <t>Grindelwald</t>
  </si>
  <si>
    <t>Gilgen Alain</t>
  </si>
  <si>
    <t>Goetschi Thomas</t>
  </si>
  <si>
    <t>Lützelflüh</t>
  </si>
  <si>
    <t>Grogg Roger</t>
  </si>
  <si>
    <t>H</t>
  </si>
  <si>
    <t>Häsler Ruedi</t>
  </si>
  <si>
    <t>Gattikon</t>
  </si>
  <si>
    <t>Häsler Willy</t>
  </si>
  <si>
    <t>Bönigen</t>
  </si>
  <si>
    <t>Heim Fritz</t>
  </si>
  <si>
    <t>Held Fritz</t>
  </si>
  <si>
    <t>Kirchberg</t>
  </si>
  <si>
    <t>Herren Daniel</t>
  </si>
  <si>
    <t>Hünibach</t>
  </si>
  <si>
    <t>Hess Ralph</t>
  </si>
  <si>
    <t>Burgdorf</t>
  </si>
  <si>
    <t>Hofer Andrea</t>
  </si>
  <si>
    <t>Bettenhausen</t>
  </si>
  <si>
    <t>Hofer Mischa</t>
  </si>
  <si>
    <t>Walkringen</t>
  </si>
  <si>
    <t>Huber Simon</t>
  </si>
  <si>
    <t>I</t>
  </si>
  <si>
    <t>Imhof Cédric</t>
  </si>
  <si>
    <t>Courtaman</t>
  </si>
  <si>
    <t>Iseli Hans</t>
  </si>
  <si>
    <t>J</t>
  </si>
  <si>
    <t>Langnau</t>
  </si>
  <si>
    <t>Jörg Andreas</t>
  </si>
  <si>
    <t>Juon Ian</t>
  </si>
  <si>
    <t>K</t>
  </si>
  <si>
    <t>Kägi Adrian</t>
  </si>
  <si>
    <t>Käser Benjamin</t>
  </si>
  <si>
    <t>Keiechenwil</t>
  </si>
  <si>
    <t>Keller Martina</t>
  </si>
  <si>
    <t>Oberdiessbach</t>
  </si>
  <si>
    <t>Kräuchi Martin</t>
  </si>
  <si>
    <t>Stettlen</t>
  </si>
  <si>
    <t>L</t>
  </si>
  <si>
    <t>Lehmann Fränzi</t>
  </si>
  <si>
    <t>Orpund</t>
  </si>
  <si>
    <t>Blausee</t>
  </si>
  <si>
    <t>Loretan Olivier</t>
  </si>
  <si>
    <t>Courtepin</t>
  </si>
  <si>
    <t>Loretan Pascal</t>
  </si>
  <si>
    <t>M</t>
  </si>
  <si>
    <t>Mathys Albert</t>
  </si>
  <si>
    <t>Täuffelen</t>
  </si>
  <si>
    <t>Maurer Fritz</t>
  </si>
  <si>
    <t>Maurer Marcel</t>
  </si>
  <si>
    <t>Saules</t>
  </si>
  <si>
    <t>Michel Thomas</t>
  </si>
  <si>
    <t>Moy Melanie</t>
  </si>
  <si>
    <t>Lengnau</t>
  </si>
  <si>
    <t>Müller Andreas</t>
  </si>
  <si>
    <t>N</t>
  </si>
  <si>
    <t>O</t>
  </si>
  <si>
    <t>P</t>
  </si>
  <si>
    <t>Pfund Michael</t>
  </si>
  <si>
    <t>R</t>
  </si>
  <si>
    <t>Röthlisberger David</t>
  </si>
  <si>
    <t>Rhyn Daniel</t>
  </si>
  <si>
    <t>S</t>
  </si>
  <si>
    <t>Sägesser Karin</t>
  </si>
  <si>
    <t>Siegenthaler Urs</t>
  </si>
  <si>
    <t>Mörigen</t>
  </si>
  <si>
    <t>Sopowski Boris</t>
  </si>
  <si>
    <t>Aegerten</t>
  </si>
  <si>
    <t>SCH</t>
  </si>
  <si>
    <t>Schläfli Christoph</t>
  </si>
  <si>
    <t>Roggwil</t>
  </si>
  <si>
    <t>ST</t>
  </si>
  <si>
    <t>Stebler Hansjörg</t>
  </si>
  <si>
    <t>Kallnach</t>
  </si>
  <si>
    <t>Stebler Samuel</t>
  </si>
  <si>
    <t>Seewil</t>
  </si>
  <si>
    <t>Steinmann Martin</t>
  </si>
  <si>
    <t>Richigen</t>
  </si>
  <si>
    <t>Stucki Kurt</t>
  </si>
  <si>
    <t>Riggisberg</t>
  </si>
  <si>
    <t>T</t>
  </si>
  <si>
    <t>Thöni Markus</t>
  </si>
  <si>
    <t>Thuner Matthias</t>
  </si>
  <si>
    <t>Grosshöchstetten</t>
  </si>
  <si>
    <t>Tschan Fritz</t>
  </si>
  <si>
    <t>Merligen</t>
  </si>
  <si>
    <t>Tüscherz</t>
  </si>
  <si>
    <t>U</t>
  </si>
  <si>
    <t>V</t>
  </si>
  <si>
    <t>Von Arx Heinz</t>
  </si>
  <si>
    <t>Neuendorf</t>
  </si>
  <si>
    <t xml:space="preserve">Von Gunten Doris </t>
  </si>
  <si>
    <t>W</t>
  </si>
  <si>
    <t>Weber Beat</t>
  </si>
  <si>
    <t>Wenger Iris</t>
  </si>
  <si>
    <t>Widmer Marcel</t>
  </si>
  <si>
    <t>Willener Hans-Ruedi</t>
  </si>
  <si>
    <t>Windler Heinz</t>
  </si>
  <si>
    <t>Wittwer Anita</t>
  </si>
  <si>
    <t>X</t>
  </si>
  <si>
    <t>Y</t>
  </si>
  <si>
    <t>Z</t>
  </si>
  <si>
    <t>Zahnd René</t>
  </si>
  <si>
    <t>Zobrist Marcel</t>
  </si>
  <si>
    <t xml:space="preserve"> </t>
  </si>
  <si>
    <t>Zuschläge 2002 ab Jahrgang 1947 und älter (Pro Jahr ein Resultatpunkt zur Gutpunkteberechnung)</t>
  </si>
  <si>
    <t>Zuschläge 2003 ab Jahrgang 1948 und älter (Pro Jahr ein Resultatpunkt zur Gutpunkteberechnung)</t>
  </si>
  <si>
    <t>Zuschläge 2004 ab Jahrgang 1949 und älter</t>
  </si>
  <si>
    <t>Zuschläge 2005 ab Jahrgang 1950 und älter</t>
  </si>
  <si>
    <t>Zuschläge 2006 ab Jahrgang 1951 und älter</t>
  </si>
  <si>
    <t>Zuschläge 2007 ab Jahrgang 1952 und älter</t>
  </si>
  <si>
    <t>Zuschläge 2008 ab Jahrgang 1953 und älter</t>
  </si>
  <si>
    <t>nächste Nummer :</t>
  </si>
  <si>
    <t>Monnerat Guillaume</t>
  </si>
  <si>
    <t>Zahler Martin</t>
  </si>
  <si>
    <t>Därstetten</t>
  </si>
  <si>
    <t>Aeschlimann Stefan</t>
  </si>
  <si>
    <t>Germann Isabelle</t>
  </si>
  <si>
    <t>Wabern</t>
  </si>
  <si>
    <t>Grünig Simon</t>
  </si>
  <si>
    <t>Jost Karin</t>
  </si>
  <si>
    <t>Gümmenen</t>
  </si>
  <si>
    <t>Von Wartburg Adrian</t>
  </si>
  <si>
    <t>Ueberstorf</t>
  </si>
  <si>
    <t>Heynen Michelle</t>
  </si>
  <si>
    <t>Bern</t>
  </si>
  <si>
    <t>Wisler Martin</t>
  </si>
  <si>
    <t>Grünen</t>
  </si>
  <si>
    <t>Bruni Marcel</t>
  </si>
  <si>
    <t>Amsoldingen</t>
  </si>
  <si>
    <t>Bruni Melanie</t>
  </si>
  <si>
    <t>Lenz Eveline</t>
  </si>
  <si>
    <t>Dennler Sandra</t>
  </si>
  <si>
    <t>Weiach</t>
  </si>
  <si>
    <t>Zollikofen</t>
  </si>
  <si>
    <t>Rüeggisberg</t>
  </si>
  <si>
    <t>Fuhrer Beat</t>
  </si>
  <si>
    <t>Lehmann Adrian</t>
  </si>
  <si>
    <t>Oberli Michael</t>
  </si>
  <si>
    <t xml:space="preserve">     Final</t>
  </si>
  <si>
    <t>SO</t>
  </si>
  <si>
    <t>Zuschläge 2009 ab Jahrgang 1954 und älter</t>
  </si>
  <si>
    <t>Bieri Michael</t>
  </si>
  <si>
    <t>Weissenburg</t>
  </si>
  <si>
    <t>Rieder Marco</t>
  </si>
  <si>
    <t>Lenk</t>
  </si>
  <si>
    <t>Schwarz Marcial</t>
  </si>
  <si>
    <t>Blaser Lukas</t>
  </si>
  <si>
    <t>Uebeschi</t>
  </si>
  <si>
    <t>Klopfenstein Res</t>
  </si>
  <si>
    <t>Kandersteg</t>
  </si>
  <si>
    <t>Dennler René</t>
  </si>
  <si>
    <t>Wynigen</t>
  </si>
  <si>
    <t>Jost Stefan</t>
  </si>
  <si>
    <t>Füglister Fabienne</t>
  </si>
  <si>
    <t>Hofstetter Jasmin</t>
  </si>
  <si>
    <t>Solothurn</t>
  </si>
  <si>
    <t>Sumiswald</t>
  </si>
  <si>
    <t>Hiltbrunner Mario</t>
  </si>
  <si>
    <t>Müntschenmier</t>
  </si>
  <si>
    <t>Hofstetter Vanessa</t>
  </si>
  <si>
    <t>Zuschläge 2010 ab Jahrgang 1955 und älter</t>
  </si>
  <si>
    <t>Bärtschi Simon</t>
  </si>
  <si>
    <t>Oberwangen</t>
  </si>
  <si>
    <t>Huber Tanja</t>
  </si>
  <si>
    <t>Roth Lukas</t>
  </si>
  <si>
    <t>Rüedisbach</t>
  </si>
  <si>
    <t>Zahnd Christoph</t>
  </si>
  <si>
    <t>Zangger Dominique</t>
  </si>
  <si>
    <t>Trachsel Paul</t>
  </si>
  <si>
    <t>OKSV</t>
  </si>
  <si>
    <t>MSSV</t>
  </si>
  <si>
    <t>KK</t>
  </si>
  <si>
    <t>OASSV</t>
  </si>
  <si>
    <t>68. Kantonal-Matchtag des BSSV</t>
  </si>
  <si>
    <t>6. und 7. August 2011 Schwadernau</t>
  </si>
  <si>
    <t>Schwadernau 6. und 7. August 2011</t>
  </si>
  <si>
    <t>Trachsel Tanja</t>
  </si>
  <si>
    <t>AV</t>
  </si>
  <si>
    <t>AE</t>
  </si>
  <si>
    <t>BE</t>
  </si>
  <si>
    <t>EV</t>
  </si>
  <si>
    <t>Kaufmann Julian</t>
  </si>
  <si>
    <t>Burkhalter Robert</t>
  </si>
  <si>
    <t>Baumann Christoph</t>
  </si>
  <si>
    <t>Baumann Philippe</t>
  </si>
  <si>
    <t>Bigler Gabriela</t>
  </si>
  <si>
    <t>Boll</t>
  </si>
  <si>
    <t>Frauchiger Sabrina</t>
  </si>
  <si>
    <t>Sieber Roland</t>
  </si>
  <si>
    <t>Konolfingen</t>
  </si>
  <si>
    <t>Werren Markus</t>
  </si>
  <si>
    <t>Steiner Susann</t>
  </si>
  <si>
    <t>Müller Peter</t>
  </si>
  <si>
    <t>Wangenried</t>
  </si>
  <si>
    <t xml:space="preserve">E </t>
  </si>
  <si>
    <t>Kaspar Florian</t>
  </si>
  <si>
    <t>Kandergrund</t>
  </si>
  <si>
    <t>Bohnenblust Walter, Wanzwil</t>
  </si>
  <si>
    <t>Schmid Hans, Pieterlen</t>
  </si>
  <si>
    <t>Kammer Markus, Wimmis</t>
  </si>
  <si>
    <t>Zbinden Martin, Milken</t>
  </si>
  <si>
    <t>Flückiger Urs, Merzligen</t>
  </si>
  <si>
    <t xml:space="preserve">Füglister Fabienne </t>
  </si>
  <si>
    <t>BV</t>
  </si>
  <si>
    <t>Annen Michael, Zweisimmen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</si>
</sst>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14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5" fontId="9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164" fontId="10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 locked="0"/>
    </xf>
    <xf numFmtId="1" fontId="9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1</xdr:col>
      <xdr:colOff>704850</xdr:colOff>
      <xdr:row>0</xdr:row>
      <xdr:rowOff>561975</xdr:rowOff>
    </xdr:to>
    <xdr:pic>
      <xdr:nvPicPr>
        <xdr:cNvPr id="1" name="Picture 1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1238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6</xdr:col>
      <xdr:colOff>552450</xdr:colOff>
      <xdr:row>3</xdr:row>
      <xdr:rowOff>171450</xdr:rowOff>
    </xdr:to>
    <xdr:pic>
      <xdr:nvPicPr>
        <xdr:cNvPr id="1" name="Picture 1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2352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152400</xdr:rowOff>
    </xdr:from>
    <xdr:to>
      <xdr:col>2</xdr:col>
      <xdr:colOff>1209675</xdr:colOff>
      <xdr:row>3</xdr:row>
      <xdr:rowOff>76200</xdr:rowOff>
    </xdr:to>
    <xdr:pic>
      <xdr:nvPicPr>
        <xdr:cNvPr id="1" name="Picture 1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4287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152400</xdr:rowOff>
    </xdr:from>
    <xdr:to>
      <xdr:col>2</xdr:col>
      <xdr:colOff>971550</xdr:colOff>
      <xdr:row>2</xdr:row>
      <xdr:rowOff>19050</xdr:rowOff>
    </xdr:to>
    <xdr:pic>
      <xdr:nvPicPr>
        <xdr:cNvPr id="1" name="Picture 1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2</xdr:col>
      <xdr:colOff>952500</xdr:colOff>
      <xdr:row>2</xdr:row>
      <xdr:rowOff>28575</xdr:rowOff>
    </xdr:to>
    <xdr:pic>
      <xdr:nvPicPr>
        <xdr:cNvPr id="1" name="Picture 1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4"/>
  <sheetViews>
    <sheetView zoomScalePageLayoutView="0" workbookViewId="0" topLeftCell="A1">
      <pane ySplit="3" topLeftCell="A235" activePane="bottomLeft" state="frozen"/>
      <selection pane="topLeft" activeCell="A1" sqref="A1"/>
      <selection pane="bottomLeft" activeCell="W263" sqref="W263"/>
    </sheetView>
  </sheetViews>
  <sheetFormatPr defaultColWidth="11.421875" defaultRowHeight="12.75"/>
  <cols>
    <col min="1" max="1" width="11.421875" style="10" customWidth="1"/>
    <col min="2" max="2" width="19.8515625" style="0" customWidth="1"/>
    <col min="3" max="3" width="16.8515625" style="0" customWidth="1"/>
    <col min="4" max="4" width="4.57421875" style="12" customWidth="1"/>
    <col min="5" max="5" width="4.57421875" style="72" customWidth="1"/>
    <col min="6" max="6" width="5.00390625" style="37" customWidth="1"/>
    <col min="7" max="7" width="5.00390625" style="0" customWidth="1"/>
    <col min="8" max="8" width="5.00390625" style="38" customWidth="1"/>
    <col min="9" max="11" width="5.00390625" style="0" customWidth="1"/>
    <col min="12" max="12" width="5.00390625" style="37" customWidth="1"/>
    <col min="13" max="13" width="5.00390625" style="0" customWidth="1"/>
    <col min="14" max="14" width="5.00390625" style="37" customWidth="1"/>
    <col min="15" max="15" width="5.00390625" style="0" customWidth="1"/>
    <col min="16" max="16" width="5.00390625" style="37" customWidth="1"/>
    <col min="17" max="17" width="5.00390625" style="0" customWidth="1"/>
    <col min="18" max="18" width="5.00390625" style="37" customWidth="1"/>
    <col min="19" max="19" width="5.00390625" style="0" customWidth="1"/>
    <col min="20" max="20" width="5.00390625" style="37" customWidth="1"/>
    <col min="21" max="21" width="5.00390625" style="0" customWidth="1"/>
    <col min="22" max="22" width="5.00390625" style="37" customWidth="1"/>
    <col min="23" max="23" width="5.00390625" style="0" customWidth="1"/>
    <col min="24" max="24" width="5.00390625" style="37" customWidth="1"/>
  </cols>
  <sheetData>
    <row r="1" spans="2:16" ht="18">
      <c r="B1" s="34" t="s">
        <v>215</v>
      </c>
      <c r="C1" s="34"/>
      <c r="D1" s="35"/>
      <c r="E1" s="36"/>
      <c r="F1" s="34"/>
      <c r="G1" s="34"/>
      <c r="H1" s="34"/>
      <c r="I1" s="34"/>
      <c r="J1" s="34" t="s">
        <v>354</v>
      </c>
      <c r="P1" s="37">
        <v>324</v>
      </c>
    </row>
    <row r="2" spans="2:5" ht="12.75">
      <c r="B2" s="38"/>
      <c r="C2" s="38"/>
      <c r="D2" s="39"/>
      <c r="E2" s="40"/>
    </row>
    <row r="3" spans="1:24" ht="12.75">
      <c r="A3" s="41" t="s">
        <v>214</v>
      </c>
      <c r="B3" s="42" t="s">
        <v>1</v>
      </c>
      <c r="C3" s="43" t="s">
        <v>65</v>
      </c>
      <c r="D3" s="44" t="s">
        <v>2</v>
      </c>
      <c r="E3" s="45" t="s">
        <v>3</v>
      </c>
      <c r="F3" s="43">
        <v>2002</v>
      </c>
      <c r="G3" s="43"/>
      <c r="H3" s="43">
        <v>2003</v>
      </c>
      <c r="I3" s="43"/>
      <c r="J3" s="43">
        <v>2004</v>
      </c>
      <c r="K3" s="42"/>
      <c r="L3" s="43">
        <v>2005</v>
      </c>
      <c r="M3" s="42"/>
      <c r="N3" s="43">
        <v>2006</v>
      </c>
      <c r="O3" s="42"/>
      <c r="P3" s="43">
        <v>2007</v>
      </c>
      <c r="Q3" s="42"/>
      <c r="R3" s="43">
        <v>2008</v>
      </c>
      <c r="S3" s="42"/>
      <c r="T3" s="43">
        <v>2009</v>
      </c>
      <c r="U3" s="42"/>
      <c r="V3" s="43">
        <v>2010</v>
      </c>
      <c r="W3" s="42"/>
      <c r="X3" s="43">
        <v>2011</v>
      </c>
    </row>
    <row r="4" spans="1:24" ht="12.75">
      <c r="A4" s="100"/>
      <c r="B4" s="46"/>
      <c r="C4" s="47"/>
      <c r="D4" s="48"/>
      <c r="E4" s="49"/>
      <c r="F4" s="47"/>
      <c r="G4" s="47"/>
      <c r="H4" s="47"/>
      <c r="I4" s="47"/>
      <c r="J4" s="47"/>
      <c r="K4" s="46"/>
      <c r="L4" s="47"/>
      <c r="M4" s="46"/>
      <c r="N4" s="47"/>
      <c r="O4" s="46"/>
      <c r="P4" s="47"/>
      <c r="Q4" s="46"/>
      <c r="R4" s="47"/>
      <c r="S4" s="46"/>
      <c r="T4" s="47"/>
      <c r="U4" s="46"/>
      <c r="V4" s="47"/>
      <c r="W4" s="46"/>
      <c r="X4" s="47"/>
    </row>
    <row r="5" spans="2:10" ht="15.75">
      <c r="B5" s="9" t="s">
        <v>216</v>
      </c>
      <c r="C5" s="38"/>
      <c r="D5" s="39"/>
      <c r="E5" s="40"/>
      <c r="G5" s="38"/>
      <c r="H5" s="51"/>
      <c r="I5" s="38"/>
      <c r="J5" s="38"/>
    </row>
    <row r="6" spans="1:24" ht="12.75">
      <c r="A6" s="10">
        <v>282</v>
      </c>
      <c r="B6" s="52" t="s">
        <v>358</v>
      </c>
      <c r="C6" s="53" t="s">
        <v>11</v>
      </c>
      <c r="D6" s="44">
        <v>80</v>
      </c>
      <c r="E6" s="45" t="s">
        <v>7</v>
      </c>
      <c r="F6" s="55">
        <v>445</v>
      </c>
      <c r="G6" s="54">
        <v>95</v>
      </c>
      <c r="H6" s="54">
        <v>540</v>
      </c>
      <c r="I6" s="54"/>
      <c r="J6" s="54">
        <v>540</v>
      </c>
      <c r="K6" s="54"/>
      <c r="L6" s="55">
        <v>540</v>
      </c>
      <c r="M6" s="54">
        <v>60</v>
      </c>
      <c r="N6" s="55">
        <v>600</v>
      </c>
      <c r="O6" s="54">
        <v>75</v>
      </c>
      <c r="P6" s="55">
        <v>675</v>
      </c>
      <c r="Q6" s="56">
        <v>90</v>
      </c>
      <c r="R6" s="55">
        <f>SUM(P6:Q6)</f>
        <v>765</v>
      </c>
      <c r="S6" s="56">
        <v>0</v>
      </c>
      <c r="T6" s="55">
        <f>SUM(R6:S6)</f>
        <v>765</v>
      </c>
      <c r="U6" s="56">
        <v>0</v>
      </c>
      <c r="V6" s="55">
        <v>765</v>
      </c>
      <c r="W6" s="56">
        <f>VLOOKUP(A:A,'Rangliste ab 9.Rang'!A:R,18,FALSE)</f>
        <v>75</v>
      </c>
      <c r="X6" s="55">
        <f>SUM(V6:W6)</f>
        <v>840</v>
      </c>
    </row>
    <row r="7" spans="1:24" ht="12.75">
      <c r="A7" s="10">
        <v>5</v>
      </c>
      <c r="B7" s="52" t="s">
        <v>178</v>
      </c>
      <c r="C7" s="53" t="s">
        <v>179</v>
      </c>
      <c r="D7" s="44">
        <v>88</v>
      </c>
      <c r="E7" s="45" t="s">
        <v>46</v>
      </c>
      <c r="F7" s="55"/>
      <c r="G7" s="54"/>
      <c r="H7" s="54">
        <v>0</v>
      </c>
      <c r="I7" s="54">
        <v>70</v>
      </c>
      <c r="J7" s="54">
        <v>70</v>
      </c>
      <c r="K7" s="54">
        <v>90</v>
      </c>
      <c r="L7" s="55">
        <f aca="true" t="shared" si="0" ref="L7:L61">SUM(J7:K7)</f>
        <v>160</v>
      </c>
      <c r="M7" s="54"/>
      <c r="N7" s="55">
        <f>SUM(L7:M7)</f>
        <v>160</v>
      </c>
      <c r="O7" s="54">
        <v>100</v>
      </c>
      <c r="P7" s="55">
        <f>SUM(N7:O7)</f>
        <v>260</v>
      </c>
      <c r="Q7" s="56">
        <v>0</v>
      </c>
      <c r="R7" s="55">
        <f>SUM(P7:Q7)</f>
        <v>260</v>
      </c>
      <c r="S7" s="56">
        <v>0</v>
      </c>
      <c r="T7" s="55">
        <f>SUM(R7:S7)</f>
        <v>260</v>
      </c>
      <c r="U7" s="56">
        <v>0</v>
      </c>
      <c r="V7" s="55">
        <v>260</v>
      </c>
      <c r="W7" s="56">
        <v>0</v>
      </c>
      <c r="X7" s="55">
        <f>SUM(V7:W7)</f>
        <v>260</v>
      </c>
    </row>
    <row r="8" spans="1:24" ht="12.75">
      <c r="A8" s="10">
        <v>6</v>
      </c>
      <c r="B8" s="52" t="s">
        <v>149</v>
      </c>
      <c r="C8" s="53" t="s">
        <v>53</v>
      </c>
      <c r="D8" s="44">
        <v>85</v>
      </c>
      <c r="E8" s="45" t="s">
        <v>46</v>
      </c>
      <c r="F8" s="55"/>
      <c r="G8" s="54"/>
      <c r="H8" s="54"/>
      <c r="I8" s="54"/>
      <c r="J8" s="54"/>
      <c r="K8" s="54"/>
      <c r="L8" s="55"/>
      <c r="M8" s="54">
        <v>85</v>
      </c>
      <c r="N8" s="55">
        <f>SUM(L8:M8)</f>
        <v>85</v>
      </c>
      <c r="O8" s="54">
        <v>85</v>
      </c>
      <c r="P8" s="55">
        <f>SUM(N8:O8)</f>
        <v>170</v>
      </c>
      <c r="Q8" s="56">
        <v>85</v>
      </c>
      <c r="R8" s="55">
        <f>SUM(P8:Q8)</f>
        <v>255</v>
      </c>
      <c r="S8" s="56">
        <v>100</v>
      </c>
      <c r="T8" s="55">
        <f>SUM(R8:S8)</f>
        <v>355</v>
      </c>
      <c r="U8" s="56">
        <v>100</v>
      </c>
      <c r="V8" s="55">
        <v>455</v>
      </c>
      <c r="W8" s="56">
        <f>VLOOKUP(A:A,'Rangliste ab 9.Rang'!A:R,18,FALSE)</f>
        <v>95</v>
      </c>
      <c r="X8" s="55">
        <f>SUM(V8:W8)</f>
        <v>550</v>
      </c>
    </row>
    <row r="9" spans="2:24" ht="12.75">
      <c r="B9" s="57"/>
      <c r="C9" s="51"/>
      <c r="D9" s="48"/>
      <c r="E9" s="49"/>
      <c r="F9" s="59"/>
      <c r="G9" s="58"/>
      <c r="H9" s="60"/>
      <c r="I9" s="60"/>
      <c r="J9" s="60"/>
      <c r="K9" s="61"/>
      <c r="L9" s="59"/>
      <c r="M9" s="61"/>
      <c r="N9" s="59"/>
      <c r="O9" s="61"/>
      <c r="P9" s="59"/>
      <c r="Q9" s="59"/>
      <c r="R9" s="59"/>
      <c r="S9" s="59"/>
      <c r="T9" s="59"/>
      <c r="U9" s="59"/>
      <c r="V9" s="59"/>
      <c r="W9" s="59"/>
      <c r="X9" s="59"/>
    </row>
    <row r="10" spans="2:24" ht="15.75">
      <c r="B10" s="9" t="s">
        <v>217</v>
      </c>
      <c r="C10" s="38"/>
      <c r="D10" s="39"/>
      <c r="E10" s="40"/>
      <c r="F10" s="59"/>
      <c r="G10" s="58"/>
      <c r="H10" s="60"/>
      <c r="I10" s="60"/>
      <c r="J10" s="60"/>
      <c r="K10" s="61"/>
      <c r="L10" s="59"/>
      <c r="M10" s="61"/>
      <c r="N10" s="59"/>
      <c r="O10" s="61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12.75">
      <c r="A11" s="10">
        <v>10</v>
      </c>
      <c r="B11" s="52" t="s">
        <v>37</v>
      </c>
      <c r="C11" s="53" t="s">
        <v>375</v>
      </c>
      <c r="D11" s="44">
        <v>79</v>
      </c>
      <c r="E11" s="45" t="s">
        <v>33</v>
      </c>
      <c r="F11" s="55">
        <v>430</v>
      </c>
      <c r="G11" s="54">
        <v>75</v>
      </c>
      <c r="H11" s="54">
        <f>SUM(F11:G11)</f>
        <v>505</v>
      </c>
      <c r="I11" s="54">
        <v>85</v>
      </c>
      <c r="J11" s="54">
        <f aca="true" t="shared" si="1" ref="J11:J65">SUM(H11:I11)</f>
        <v>590</v>
      </c>
      <c r="K11" s="56">
        <v>95</v>
      </c>
      <c r="L11" s="55">
        <f t="shared" si="0"/>
        <v>685</v>
      </c>
      <c r="M11" s="56">
        <v>95</v>
      </c>
      <c r="N11" s="55">
        <f aca="true" t="shared" si="2" ref="N11:N36">SUM(L11:M11)</f>
        <v>780</v>
      </c>
      <c r="O11" s="56">
        <v>85</v>
      </c>
      <c r="P11" s="55">
        <f aca="true" t="shared" si="3" ref="P11:P36">SUM(N11:O11)</f>
        <v>865</v>
      </c>
      <c r="Q11" s="56">
        <v>0</v>
      </c>
      <c r="R11" s="55">
        <f>SUM(P11:Q11)</f>
        <v>865</v>
      </c>
      <c r="S11" s="56">
        <v>90</v>
      </c>
      <c r="T11" s="55">
        <f aca="true" t="shared" si="4" ref="T11:T38">SUM(R11:S11)</f>
        <v>955</v>
      </c>
      <c r="U11" s="56">
        <v>80</v>
      </c>
      <c r="V11" s="55">
        <v>1035</v>
      </c>
      <c r="W11" s="56">
        <f>VLOOKUP(A:A,'Rangliste ab 9.Rang'!A:R,18,FALSE)</f>
        <v>70</v>
      </c>
      <c r="X11" s="55">
        <f>SUM(V11:W11)</f>
        <v>1105</v>
      </c>
    </row>
    <row r="12" spans="1:24" ht="12.75">
      <c r="A12" s="10">
        <v>11</v>
      </c>
      <c r="B12" s="52" t="s">
        <v>35</v>
      </c>
      <c r="C12" s="53" t="s">
        <v>218</v>
      </c>
      <c r="D12" s="44">
        <v>82</v>
      </c>
      <c r="E12" s="45" t="s">
        <v>33</v>
      </c>
      <c r="F12" s="55">
        <v>345</v>
      </c>
      <c r="G12" s="54">
        <v>75</v>
      </c>
      <c r="H12" s="54">
        <f>SUM(F12:G12)</f>
        <v>420</v>
      </c>
      <c r="I12" s="54">
        <v>70</v>
      </c>
      <c r="J12" s="54">
        <f t="shared" si="1"/>
        <v>490</v>
      </c>
      <c r="K12" s="56">
        <v>75</v>
      </c>
      <c r="L12" s="55">
        <f t="shared" si="0"/>
        <v>565</v>
      </c>
      <c r="M12" s="56">
        <v>55</v>
      </c>
      <c r="N12" s="55">
        <f t="shared" si="2"/>
        <v>620</v>
      </c>
      <c r="O12" s="56">
        <v>75</v>
      </c>
      <c r="P12" s="55">
        <f t="shared" si="3"/>
        <v>695</v>
      </c>
      <c r="Q12" s="56">
        <v>0</v>
      </c>
      <c r="R12" s="55">
        <f aca="true" t="shared" si="5" ref="R12:R38">SUM(P12:Q12)</f>
        <v>695</v>
      </c>
      <c r="S12" s="56">
        <v>0</v>
      </c>
      <c r="T12" s="55">
        <f t="shared" si="4"/>
        <v>695</v>
      </c>
      <c r="U12" s="56">
        <v>0</v>
      </c>
      <c r="V12" s="55">
        <v>695</v>
      </c>
      <c r="W12" s="56">
        <v>0</v>
      </c>
      <c r="X12" s="55">
        <f aca="true" t="shared" si="6" ref="X12:X36">SUM(V12:W12)</f>
        <v>695</v>
      </c>
    </row>
    <row r="13" spans="1:24" ht="12.75">
      <c r="A13" s="10">
        <v>13</v>
      </c>
      <c r="B13" s="52" t="s">
        <v>219</v>
      </c>
      <c r="C13" s="53" t="s">
        <v>220</v>
      </c>
      <c r="D13" s="44">
        <v>78</v>
      </c>
      <c r="E13" s="45" t="s">
        <v>14</v>
      </c>
      <c r="F13" s="55">
        <v>405</v>
      </c>
      <c r="G13" s="54">
        <v>55</v>
      </c>
      <c r="H13" s="54">
        <f>SUM(F13:G13)</f>
        <v>460</v>
      </c>
      <c r="I13" s="54">
        <v>75</v>
      </c>
      <c r="J13" s="54">
        <f t="shared" si="1"/>
        <v>535</v>
      </c>
      <c r="K13" s="56">
        <v>70</v>
      </c>
      <c r="L13" s="55">
        <f t="shared" si="0"/>
        <v>605</v>
      </c>
      <c r="M13" s="56"/>
      <c r="N13" s="55">
        <f t="shared" si="2"/>
        <v>605</v>
      </c>
      <c r="O13" s="56"/>
      <c r="P13" s="55">
        <f t="shared" si="3"/>
        <v>605</v>
      </c>
      <c r="Q13" s="56">
        <v>0</v>
      </c>
      <c r="R13" s="55">
        <f t="shared" si="5"/>
        <v>605</v>
      </c>
      <c r="S13" s="56">
        <v>0</v>
      </c>
      <c r="T13" s="55">
        <f t="shared" si="4"/>
        <v>605</v>
      </c>
      <c r="U13" s="68">
        <v>0</v>
      </c>
      <c r="V13" s="55">
        <v>605</v>
      </c>
      <c r="W13" s="56">
        <v>0</v>
      </c>
      <c r="X13" s="55">
        <f t="shared" si="6"/>
        <v>605</v>
      </c>
    </row>
    <row r="14" spans="1:24" ht="12.75">
      <c r="A14" s="10">
        <v>306</v>
      </c>
      <c r="B14" s="52" t="s">
        <v>404</v>
      </c>
      <c r="C14" s="53" t="s">
        <v>405</v>
      </c>
      <c r="D14" s="44">
        <v>95</v>
      </c>
      <c r="E14" s="45" t="s">
        <v>14</v>
      </c>
      <c r="F14" s="55"/>
      <c r="G14" s="54"/>
      <c r="H14" s="54"/>
      <c r="I14" s="54"/>
      <c r="J14" s="54"/>
      <c r="K14" s="56"/>
      <c r="L14" s="55"/>
      <c r="M14" s="56"/>
      <c r="N14" s="55"/>
      <c r="O14" s="56"/>
      <c r="P14" s="55"/>
      <c r="Q14" s="56"/>
      <c r="R14" s="55"/>
      <c r="S14" s="56"/>
      <c r="T14" s="55">
        <v>0</v>
      </c>
      <c r="U14" s="68">
        <v>55</v>
      </c>
      <c r="V14" s="55">
        <v>55</v>
      </c>
      <c r="W14" s="56">
        <f>VLOOKUP(A:A,'Rangliste ab 9.Rang'!A:R,18,FALSE)</f>
        <v>75</v>
      </c>
      <c r="X14" s="55">
        <f t="shared" si="6"/>
        <v>130</v>
      </c>
    </row>
    <row r="15" spans="1:24" ht="12.75">
      <c r="A15" s="10">
        <v>315</v>
      </c>
      <c r="B15" s="62" t="s">
        <v>426</v>
      </c>
      <c r="C15" s="67" t="s">
        <v>43</v>
      </c>
      <c r="D15" s="44">
        <v>91</v>
      </c>
      <c r="E15" s="45" t="s">
        <v>33</v>
      </c>
      <c r="F15" s="55"/>
      <c r="G15" s="54"/>
      <c r="H15" s="54"/>
      <c r="I15" s="54"/>
      <c r="J15" s="54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68"/>
      <c r="V15" s="55">
        <v>0</v>
      </c>
      <c r="W15" s="56">
        <f>VLOOKUP(A:A,'Rangliste ab 9.Rang'!A:R,18,FALSE)</f>
        <v>40</v>
      </c>
      <c r="X15" s="55">
        <f>SUM(V15:W15)</f>
        <v>40</v>
      </c>
    </row>
    <row r="16" spans="1:24" ht="12.75">
      <c r="A16" s="10">
        <v>316</v>
      </c>
      <c r="B16" s="62" t="s">
        <v>427</v>
      </c>
      <c r="C16" s="67" t="s">
        <v>43</v>
      </c>
      <c r="D16" s="44">
        <v>91</v>
      </c>
      <c r="E16" s="45" t="s">
        <v>33</v>
      </c>
      <c r="F16" s="55"/>
      <c r="G16" s="54"/>
      <c r="H16" s="54"/>
      <c r="I16" s="54"/>
      <c r="J16" s="54"/>
      <c r="K16" s="56"/>
      <c r="L16" s="55"/>
      <c r="M16" s="56"/>
      <c r="N16" s="55"/>
      <c r="O16" s="56"/>
      <c r="P16" s="55"/>
      <c r="Q16" s="56"/>
      <c r="R16" s="55"/>
      <c r="S16" s="56"/>
      <c r="T16" s="55"/>
      <c r="U16" s="68"/>
      <c r="V16" s="55">
        <v>0</v>
      </c>
      <c r="W16" s="56">
        <f>VLOOKUP(A:A,'Rangliste ab 9.Rang'!A:R,18,FALSE)</f>
        <v>30</v>
      </c>
      <c r="X16" s="55">
        <f>SUM(V16:W16)</f>
        <v>30</v>
      </c>
    </row>
    <row r="17" spans="1:24" ht="12.75">
      <c r="A17" s="10">
        <v>16</v>
      </c>
      <c r="B17" s="52" t="s">
        <v>110</v>
      </c>
      <c r="C17" s="53" t="s">
        <v>111</v>
      </c>
      <c r="D17" s="44">
        <v>40</v>
      </c>
      <c r="E17" s="45" t="s">
        <v>46</v>
      </c>
      <c r="F17" s="55">
        <v>55</v>
      </c>
      <c r="G17" s="54">
        <v>70</v>
      </c>
      <c r="H17" s="54">
        <f>SUM(F17:G17)</f>
        <v>125</v>
      </c>
      <c r="I17" s="54">
        <v>80</v>
      </c>
      <c r="J17" s="54">
        <f t="shared" si="1"/>
        <v>205</v>
      </c>
      <c r="K17" s="54">
        <v>65</v>
      </c>
      <c r="L17" s="55">
        <f t="shared" si="0"/>
        <v>270</v>
      </c>
      <c r="M17" s="54">
        <v>50</v>
      </c>
      <c r="N17" s="55">
        <f t="shared" si="2"/>
        <v>320</v>
      </c>
      <c r="O17" s="54">
        <v>60</v>
      </c>
      <c r="P17" s="55">
        <f t="shared" si="3"/>
        <v>380</v>
      </c>
      <c r="Q17" s="56">
        <v>75</v>
      </c>
      <c r="R17" s="55">
        <f t="shared" si="5"/>
        <v>455</v>
      </c>
      <c r="S17" s="56">
        <v>65</v>
      </c>
      <c r="T17" s="55">
        <f t="shared" si="4"/>
        <v>520</v>
      </c>
      <c r="U17" s="68">
        <v>60</v>
      </c>
      <c r="V17" s="55">
        <v>580</v>
      </c>
      <c r="W17" s="56">
        <f>VLOOKUP(A:A,'Rangliste ab 9.Rang'!A:R,18,FALSE)</f>
        <v>75</v>
      </c>
      <c r="X17" s="55">
        <f t="shared" si="6"/>
        <v>655</v>
      </c>
    </row>
    <row r="18" spans="1:24" ht="12.75">
      <c r="A18" s="10">
        <v>18</v>
      </c>
      <c r="B18" s="52" t="s">
        <v>221</v>
      </c>
      <c r="C18" s="53" t="s">
        <v>27</v>
      </c>
      <c r="D18" s="44">
        <v>59</v>
      </c>
      <c r="E18" s="45" t="s">
        <v>46</v>
      </c>
      <c r="F18" s="55">
        <v>1495</v>
      </c>
      <c r="G18" s="54">
        <v>70</v>
      </c>
      <c r="H18" s="54">
        <f>SUM(F18:G18)</f>
        <v>1565</v>
      </c>
      <c r="I18" s="54">
        <v>80</v>
      </c>
      <c r="J18" s="54">
        <f t="shared" si="1"/>
        <v>1645</v>
      </c>
      <c r="K18" s="56"/>
      <c r="L18" s="55">
        <f t="shared" si="0"/>
        <v>1645</v>
      </c>
      <c r="M18" s="56"/>
      <c r="N18" s="55">
        <f t="shared" si="2"/>
        <v>1645</v>
      </c>
      <c r="O18" s="56"/>
      <c r="P18" s="55">
        <f t="shared" si="3"/>
        <v>1645</v>
      </c>
      <c r="Q18" s="56">
        <v>0</v>
      </c>
      <c r="R18" s="55">
        <f t="shared" si="5"/>
        <v>1645</v>
      </c>
      <c r="S18" s="56">
        <v>0</v>
      </c>
      <c r="T18" s="55">
        <f t="shared" si="4"/>
        <v>1645</v>
      </c>
      <c r="U18" s="68">
        <v>0</v>
      </c>
      <c r="V18" s="55">
        <v>1645</v>
      </c>
      <c r="W18" s="56">
        <v>0</v>
      </c>
      <c r="X18" s="55">
        <f t="shared" si="6"/>
        <v>1645</v>
      </c>
    </row>
    <row r="19" spans="1:24" ht="12.75">
      <c r="A19" s="10">
        <v>19</v>
      </c>
      <c r="B19" s="52" t="s">
        <v>112</v>
      </c>
      <c r="C19" s="53" t="s">
        <v>113</v>
      </c>
      <c r="D19" s="44">
        <v>47</v>
      </c>
      <c r="E19" s="45" t="s">
        <v>46</v>
      </c>
      <c r="F19" s="55">
        <v>1695</v>
      </c>
      <c r="G19" s="54">
        <v>65</v>
      </c>
      <c r="H19" s="54">
        <f>SUM(F19:G19)</f>
        <v>1760</v>
      </c>
      <c r="I19" s="54">
        <v>70</v>
      </c>
      <c r="J19" s="54">
        <f t="shared" si="1"/>
        <v>1830</v>
      </c>
      <c r="K19" s="56"/>
      <c r="L19" s="55">
        <f t="shared" si="0"/>
        <v>1830</v>
      </c>
      <c r="M19" s="56">
        <v>85</v>
      </c>
      <c r="N19" s="55">
        <f t="shared" si="2"/>
        <v>1915</v>
      </c>
      <c r="O19" s="56">
        <v>65</v>
      </c>
      <c r="P19" s="55">
        <f t="shared" si="3"/>
        <v>1980</v>
      </c>
      <c r="Q19" s="56">
        <v>75</v>
      </c>
      <c r="R19" s="55">
        <f t="shared" si="5"/>
        <v>2055</v>
      </c>
      <c r="S19" s="56">
        <v>80</v>
      </c>
      <c r="T19" s="55">
        <f t="shared" si="4"/>
        <v>2135</v>
      </c>
      <c r="U19" s="68">
        <v>85</v>
      </c>
      <c r="V19" s="55">
        <v>2220</v>
      </c>
      <c r="W19" s="56">
        <f>VLOOKUP(A:A,'Rangliste ab 9.Rang'!A:R,18,FALSE)</f>
        <v>55</v>
      </c>
      <c r="X19" s="55">
        <f t="shared" si="6"/>
        <v>2275</v>
      </c>
    </row>
    <row r="20" spans="1:24" ht="12.75">
      <c r="A20" s="10">
        <v>20</v>
      </c>
      <c r="B20" s="52" t="s">
        <v>194</v>
      </c>
      <c r="C20" s="53" t="s">
        <v>195</v>
      </c>
      <c r="D20" s="44">
        <v>64</v>
      </c>
      <c r="E20" s="45" t="s">
        <v>14</v>
      </c>
      <c r="F20" s="55"/>
      <c r="G20" s="54"/>
      <c r="H20" s="54"/>
      <c r="I20" s="54"/>
      <c r="J20" s="54"/>
      <c r="K20" s="56"/>
      <c r="L20" s="55"/>
      <c r="M20" s="56"/>
      <c r="N20" s="55">
        <v>0</v>
      </c>
      <c r="O20" s="56">
        <v>70</v>
      </c>
      <c r="P20" s="55">
        <f t="shared" si="3"/>
        <v>70</v>
      </c>
      <c r="Q20" s="56">
        <v>0</v>
      </c>
      <c r="R20" s="55">
        <f t="shared" si="5"/>
        <v>70</v>
      </c>
      <c r="S20" s="56">
        <v>0</v>
      </c>
      <c r="T20" s="55">
        <f t="shared" si="4"/>
        <v>70</v>
      </c>
      <c r="U20" s="68">
        <v>0</v>
      </c>
      <c r="V20" s="55">
        <v>70</v>
      </c>
      <c r="W20" s="56">
        <v>0</v>
      </c>
      <c r="X20" s="55">
        <f t="shared" si="6"/>
        <v>70</v>
      </c>
    </row>
    <row r="21" spans="1:24" ht="12.75">
      <c r="A21" s="10">
        <v>22</v>
      </c>
      <c r="B21" s="52" t="s">
        <v>45</v>
      </c>
      <c r="C21" s="53" t="s">
        <v>27</v>
      </c>
      <c r="D21" s="44">
        <v>73</v>
      </c>
      <c r="E21" s="45" t="s">
        <v>46</v>
      </c>
      <c r="F21" s="55">
        <v>790</v>
      </c>
      <c r="G21" s="54">
        <v>95</v>
      </c>
      <c r="H21" s="54">
        <f>SUM(F21:G21)</f>
        <v>885</v>
      </c>
      <c r="I21" s="54">
        <v>100</v>
      </c>
      <c r="J21" s="54">
        <f t="shared" si="1"/>
        <v>985</v>
      </c>
      <c r="K21" s="56">
        <v>95</v>
      </c>
      <c r="L21" s="55">
        <f t="shared" si="0"/>
        <v>1080</v>
      </c>
      <c r="M21" s="56">
        <v>100</v>
      </c>
      <c r="N21" s="55">
        <f t="shared" si="2"/>
        <v>1180</v>
      </c>
      <c r="O21" s="56">
        <v>100</v>
      </c>
      <c r="P21" s="55">
        <f t="shared" si="3"/>
        <v>1280</v>
      </c>
      <c r="Q21" s="56">
        <v>0</v>
      </c>
      <c r="R21" s="55">
        <f t="shared" si="5"/>
        <v>1280</v>
      </c>
      <c r="S21" s="56">
        <v>0</v>
      </c>
      <c r="T21" s="55">
        <f t="shared" si="4"/>
        <v>1280</v>
      </c>
      <c r="U21" s="68">
        <v>0</v>
      </c>
      <c r="V21" s="55">
        <v>1280</v>
      </c>
      <c r="W21" s="56">
        <v>0</v>
      </c>
      <c r="X21" s="55">
        <f t="shared" si="6"/>
        <v>1280</v>
      </c>
    </row>
    <row r="22" spans="1:24" ht="12.75">
      <c r="A22" s="10">
        <v>25</v>
      </c>
      <c r="B22" s="52" t="s">
        <v>85</v>
      </c>
      <c r="C22" s="53" t="s">
        <v>86</v>
      </c>
      <c r="D22" s="44">
        <v>53</v>
      </c>
      <c r="E22" s="45" t="s">
        <v>14</v>
      </c>
      <c r="F22" s="55">
        <v>2080</v>
      </c>
      <c r="G22" s="54">
        <v>65</v>
      </c>
      <c r="H22" s="54">
        <f>SUM(F22:G22)</f>
        <v>2145</v>
      </c>
      <c r="I22" s="54">
        <v>85</v>
      </c>
      <c r="J22" s="54">
        <f t="shared" si="1"/>
        <v>2230</v>
      </c>
      <c r="K22" s="56">
        <v>55</v>
      </c>
      <c r="L22" s="55">
        <f t="shared" si="0"/>
        <v>2285</v>
      </c>
      <c r="M22" s="56">
        <v>65</v>
      </c>
      <c r="N22" s="55">
        <f>SUM(L22:M22)</f>
        <v>2350</v>
      </c>
      <c r="O22" s="56">
        <v>65</v>
      </c>
      <c r="P22" s="55">
        <f t="shared" si="3"/>
        <v>2415</v>
      </c>
      <c r="Q22" s="56">
        <v>60</v>
      </c>
      <c r="R22" s="55">
        <f t="shared" si="5"/>
        <v>2475</v>
      </c>
      <c r="S22" s="56">
        <v>75</v>
      </c>
      <c r="T22" s="55">
        <f t="shared" si="4"/>
        <v>2550</v>
      </c>
      <c r="U22" s="68">
        <v>55</v>
      </c>
      <c r="V22" s="55">
        <v>2605</v>
      </c>
      <c r="W22" s="56">
        <f>VLOOKUP(A:A,'Rangliste ab 9.Rang'!A:R,18,FALSE)</f>
        <v>70</v>
      </c>
      <c r="X22" s="55">
        <f t="shared" si="6"/>
        <v>2675</v>
      </c>
    </row>
    <row r="23" spans="1:24" ht="12.75">
      <c r="A23" s="10">
        <v>296</v>
      </c>
      <c r="B23" s="52" t="s">
        <v>384</v>
      </c>
      <c r="C23" s="53" t="s">
        <v>385</v>
      </c>
      <c r="D23" s="44">
        <v>77</v>
      </c>
      <c r="E23" s="45" t="s">
        <v>46</v>
      </c>
      <c r="F23" s="55"/>
      <c r="G23" s="54"/>
      <c r="H23" s="54"/>
      <c r="I23" s="54"/>
      <c r="J23" s="54"/>
      <c r="K23" s="56"/>
      <c r="L23" s="55"/>
      <c r="M23" s="56"/>
      <c r="N23" s="55"/>
      <c r="O23" s="56"/>
      <c r="P23" s="55"/>
      <c r="Q23" s="56"/>
      <c r="R23" s="55"/>
      <c r="S23" s="56">
        <v>75</v>
      </c>
      <c r="T23" s="55">
        <f t="shared" si="4"/>
        <v>75</v>
      </c>
      <c r="U23" s="68">
        <v>85</v>
      </c>
      <c r="V23" s="55">
        <v>160</v>
      </c>
      <c r="W23" s="56">
        <f>VLOOKUP(A:A,'Rangliste ab 9.Rang'!A:R,18,FALSE)</f>
        <v>90</v>
      </c>
      <c r="X23" s="55">
        <f t="shared" si="6"/>
        <v>250</v>
      </c>
    </row>
    <row r="24" spans="1:24" ht="12.75">
      <c r="A24" s="10">
        <v>317</v>
      </c>
      <c r="B24" s="62" t="s">
        <v>428</v>
      </c>
      <c r="C24" s="67" t="s">
        <v>429</v>
      </c>
      <c r="D24" s="44">
        <v>95</v>
      </c>
      <c r="E24" s="45" t="s">
        <v>14</v>
      </c>
      <c r="F24" s="55"/>
      <c r="G24" s="54"/>
      <c r="H24" s="54"/>
      <c r="I24" s="54"/>
      <c r="J24" s="54"/>
      <c r="K24" s="56"/>
      <c r="L24" s="55"/>
      <c r="M24" s="56"/>
      <c r="N24" s="55"/>
      <c r="O24" s="56"/>
      <c r="P24" s="55"/>
      <c r="Q24" s="56"/>
      <c r="R24" s="55"/>
      <c r="S24" s="56"/>
      <c r="T24" s="55"/>
      <c r="U24" s="68"/>
      <c r="V24" s="55">
        <v>0</v>
      </c>
      <c r="W24" s="56">
        <f>VLOOKUP(A:A,'Rangliste ab 9.Rang'!A:R,18,FALSE)</f>
        <v>75</v>
      </c>
      <c r="X24" s="55">
        <f>SUM(V24:W24)</f>
        <v>75</v>
      </c>
    </row>
    <row r="25" spans="1:24" ht="12.75">
      <c r="A25" s="10">
        <v>26</v>
      </c>
      <c r="B25" s="52" t="s">
        <v>222</v>
      </c>
      <c r="C25" s="53" t="s">
        <v>223</v>
      </c>
      <c r="D25" s="44">
        <v>59</v>
      </c>
      <c r="E25" s="45" t="s">
        <v>14</v>
      </c>
      <c r="F25" s="55">
        <v>1120</v>
      </c>
      <c r="G25" s="54">
        <v>60</v>
      </c>
      <c r="H25" s="54">
        <f>SUM(F25:G25)</f>
        <v>1180</v>
      </c>
      <c r="I25" s="54">
        <v>55</v>
      </c>
      <c r="J25" s="54">
        <f t="shared" si="1"/>
        <v>1235</v>
      </c>
      <c r="K25" s="56"/>
      <c r="L25" s="55">
        <f t="shared" si="0"/>
        <v>1235</v>
      </c>
      <c r="M25" s="56"/>
      <c r="N25" s="55">
        <f t="shared" si="2"/>
        <v>1235</v>
      </c>
      <c r="O25" s="56"/>
      <c r="P25" s="55">
        <f t="shared" si="3"/>
        <v>1235</v>
      </c>
      <c r="Q25" s="56">
        <v>0</v>
      </c>
      <c r="R25" s="55">
        <f t="shared" si="5"/>
        <v>1235</v>
      </c>
      <c r="S25" s="56">
        <v>0</v>
      </c>
      <c r="T25" s="55">
        <f t="shared" si="4"/>
        <v>1235</v>
      </c>
      <c r="U25" s="68">
        <v>0</v>
      </c>
      <c r="V25" s="55">
        <v>1235</v>
      </c>
      <c r="W25" s="56">
        <v>0</v>
      </c>
      <c r="X25" s="55">
        <f t="shared" si="6"/>
        <v>1235</v>
      </c>
    </row>
    <row r="26" spans="1:24" ht="12.75">
      <c r="A26" s="10">
        <v>28</v>
      </c>
      <c r="B26" s="52" t="s">
        <v>36</v>
      </c>
      <c r="C26" s="53" t="s">
        <v>254</v>
      </c>
      <c r="D26" s="44">
        <v>84</v>
      </c>
      <c r="E26" s="45" t="s">
        <v>33</v>
      </c>
      <c r="F26" s="55">
        <v>305</v>
      </c>
      <c r="G26" s="54">
        <v>80</v>
      </c>
      <c r="H26" s="54">
        <f>SUM(F26:G26)</f>
        <v>385</v>
      </c>
      <c r="I26" s="54">
        <v>90</v>
      </c>
      <c r="J26" s="54">
        <f t="shared" si="1"/>
        <v>475</v>
      </c>
      <c r="K26" s="56">
        <v>95</v>
      </c>
      <c r="L26" s="55">
        <f t="shared" si="0"/>
        <v>570</v>
      </c>
      <c r="M26" s="56">
        <v>95</v>
      </c>
      <c r="N26" s="55">
        <f t="shared" si="2"/>
        <v>665</v>
      </c>
      <c r="O26" s="56">
        <v>100</v>
      </c>
      <c r="P26" s="55">
        <f t="shared" si="3"/>
        <v>765</v>
      </c>
      <c r="Q26" s="56">
        <v>100</v>
      </c>
      <c r="R26" s="55">
        <f t="shared" si="5"/>
        <v>865</v>
      </c>
      <c r="S26" s="56">
        <v>95</v>
      </c>
      <c r="T26" s="55">
        <f t="shared" si="4"/>
        <v>960</v>
      </c>
      <c r="U26" s="68">
        <v>95</v>
      </c>
      <c r="V26" s="55">
        <v>1055</v>
      </c>
      <c r="W26" s="56">
        <f>VLOOKUP(A:A,'Rangliste ab 9.Rang'!A:R,18,FALSE)</f>
        <v>90</v>
      </c>
      <c r="X26" s="55">
        <f t="shared" si="6"/>
        <v>1145</v>
      </c>
    </row>
    <row r="27" spans="1:24" ht="12.75">
      <c r="A27" s="10">
        <v>299</v>
      </c>
      <c r="B27" s="52" t="s">
        <v>389</v>
      </c>
      <c r="C27" s="53" t="s">
        <v>390</v>
      </c>
      <c r="D27" s="44">
        <v>93</v>
      </c>
      <c r="E27" s="45" t="s">
        <v>46</v>
      </c>
      <c r="F27" s="55"/>
      <c r="G27" s="54"/>
      <c r="H27" s="54"/>
      <c r="I27" s="54"/>
      <c r="J27" s="54"/>
      <c r="K27" s="56"/>
      <c r="L27" s="55"/>
      <c r="M27" s="56"/>
      <c r="N27" s="55"/>
      <c r="O27" s="56"/>
      <c r="P27" s="55"/>
      <c r="Q27" s="56"/>
      <c r="R27" s="55"/>
      <c r="S27" s="56">
        <v>70</v>
      </c>
      <c r="T27" s="55">
        <f t="shared" si="4"/>
        <v>70</v>
      </c>
      <c r="U27" s="68">
        <v>65</v>
      </c>
      <c r="V27" s="55">
        <v>135</v>
      </c>
      <c r="W27" s="56">
        <f>VLOOKUP(A:A,'Rangliste ab 9.Rang'!A:R,18,FALSE)</f>
        <v>80</v>
      </c>
      <c r="X27" s="55">
        <f t="shared" si="6"/>
        <v>215</v>
      </c>
    </row>
    <row r="28" spans="1:24" ht="12.75">
      <c r="A28" s="10">
        <v>30</v>
      </c>
      <c r="B28" s="52" t="s">
        <v>184</v>
      </c>
      <c r="C28" s="53" t="s">
        <v>15</v>
      </c>
      <c r="D28" s="44">
        <v>81</v>
      </c>
      <c r="E28" s="45" t="s">
        <v>14</v>
      </c>
      <c r="F28" s="55">
        <v>330</v>
      </c>
      <c r="G28" s="54"/>
      <c r="H28" s="54">
        <f>SUM(F28:G28)</f>
        <v>330</v>
      </c>
      <c r="I28" s="54">
        <v>85</v>
      </c>
      <c r="J28" s="54">
        <f t="shared" si="1"/>
        <v>415</v>
      </c>
      <c r="K28" s="56">
        <v>85</v>
      </c>
      <c r="L28" s="55">
        <f t="shared" si="0"/>
        <v>500</v>
      </c>
      <c r="M28" s="56"/>
      <c r="N28" s="55">
        <f t="shared" si="2"/>
        <v>500</v>
      </c>
      <c r="O28" s="56">
        <v>80</v>
      </c>
      <c r="P28" s="55">
        <f t="shared" si="3"/>
        <v>580</v>
      </c>
      <c r="Q28" s="56">
        <v>0</v>
      </c>
      <c r="R28" s="55">
        <f t="shared" si="5"/>
        <v>580</v>
      </c>
      <c r="S28" s="56">
        <v>0</v>
      </c>
      <c r="T28" s="55">
        <f t="shared" si="4"/>
        <v>580</v>
      </c>
      <c r="U28" s="68">
        <v>0</v>
      </c>
      <c r="V28" s="55">
        <v>580</v>
      </c>
      <c r="W28" s="56">
        <v>0</v>
      </c>
      <c r="X28" s="55">
        <f t="shared" si="6"/>
        <v>580</v>
      </c>
    </row>
    <row r="29" spans="1:24" ht="12.75">
      <c r="A29" s="10">
        <v>31</v>
      </c>
      <c r="B29" s="52" t="s">
        <v>174</v>
      </c>
      <c r="C29" s="53" t="s">
        <v>175</v>
      </c>
      <c r="D29" s="44">
        <v>89</v>
      </c>
      <c r="E29" s="45" t="s">
        <v>7</v>
      </c>
      <c r="F29" s="55">
        <v>60</v>
      </c>
      <c r="G29" s="54">
        <v>90</v>
      </c>
      <c r="H29" s="54">
        <f>SUM(F29:G29)</f>
        <v>150</v>
      </c>
      <c r="I29" s="54">
        <v>80</v>
      </c>
      <c r="J29" s="54">
        <f t="shared" si="1"/>
        <v>230</v>
      </c>
      <c r="K29" s="56">
        <v>75</v>
      </c>
      <c r="L29" s="55">
        <f t="shared" si="0"/>
        <v>305</v>
      </c>
      <c r="M29" s="56"/>
      <c r="N29" s="55">
        <f t="shared" si="2"/>
        <v>305</v>
      </c>
      <c r="O29" s="56">
        <v>95</v>
      </c>
      <c r="P29" s="55">
        <f t="shared" si="3"/>
        <v>400</v>
      </c>
      <c r="Q29" s="56">
        <v>95</v>
      </c>
      <c r="R29" s="55">
        <f t="shared" si="5"/>
        <v>495</v>
      </c>
      <c r="S29" s="56">
        <v>0</v>
      </c>
      <c r="T29" s="55">
        <f t="shared" si="4"/>
        <v>495</v>
      </c>
      <c r="U29" s="68">
        <v>90</v>
      </c>
      <c r="V29" s="55">
        <v>585</v>
      </c>
      <c r="W29" s="56">
        <f>VLOOKUP(A:A,'Rangliste ab 9.Rang'!A:R,18,FALSE)</f>
        <v>75</v>
      </c>
      <c r="X29" s="55">
        <f t="shared" si="6"/>
        <v>660</v>
      </c>
    </row>
    <row r="30" spans="1:24" ht="12.75">
      <c r="A30" s="10">
        <v>32</v>
      </c>
      <c r="B30" s="52" t="s">
        <v>144</v>
      </c>
      <c r="C30" s="67" t="s">
        <v>175</v>
      </c>
      <c r="D30" s="44">
        <v>51</v>
      </c>
      <c r="E30" s="45" t="s">
        <v>7</v>
      </c>
      <c r="F30" s="55">
        <v>280</v>
      </c>
      <c r="G30" s="54">
        <v>35</v>
      </c>
      <c r="H30" s="54">
        <f>SUM(F30:G30)</f>
        <v>315</v>
      </c>
      <c r="I30" s="54"/>
      <c r="J30" s="54">
        <f t="shared" si="1"/>
        <v>315</v>
      </c>
      <c r="K30" s="56">
        <v>55</v>
      </c>
      <c r="L30" s="55">
        <f t="shared" si="0"/>
        <v>370</v>
      </c>
      <c r="M30" s="56">
        <v>35</v>
      </c>
      <c r="N30" s="55">
        <f t="shared" si="2"/>
        <v>405</v>
      </c>
      <c r="O30" s="56">
        <v>35</v>
      </c>
      <c r="P30" s="55">
        <f t="shared" si="3"/>
        <v>440</v>
      </c>
      <c r="Q30" s="56">
        <v>40</v>
      </c>
      <c r="R30" s="55">
        <f t="shared" si="5"/>
        <v>480</v>
      </c>
      <c r="S30" s="56">
        <v>10</v>
      </c>
      <c r="T30" s="55">
        <f t="shared" si="4"/>
        <v>490</v>
      </c>
      <c r="U30" s="68">
        <v>0</v>
      </c>
      <c r="V30" s="55">
        <v>490</v>
      </c>
      <c r="W30" s="56">
        <f>VLOOKUP(A:A,'Rangliste ab 9.Rang'!A:R,18,FALSE)</f>
        <v>40</v>
      </c>
      <c r="X30" s="55">
        <f t="shared" si="6"/>
        <v>530</v>
      </c>
    </row>
    <row r="31" spans="1:24" ht="12.75">
      <c r="A31" s="10">
        <v>33</v>
      </c>
      <c r="B31" s="52" t="s">
        <v>224</v>
      </c>
      <c r="C31" s="53" t="s">
        <v>367</v>
      </c>
      <c r="D31" s="44">
        <v>83</v>
      </c>
      <c r="E31" s="45" t="s">
        <v>7</v>
      </c>
      <c r="F31" s="55">
        <v>495</v>
      </c>
      <c r="G31" s="54">
        <v>95</v>
      </c>
      <c r="H31" s="54">
        <f>SUM(F31:G31)</f>
        <v>590</v>
      </c>
      <c r="I31" s="54">
        <v>100</v>
      </c>
      <c r="J31" s="54">
        <f t="shared" si="1"/>
        <v>690</v>
      </c>
      <c r="K31" s="56">
        <v>100</v>
      </c>
      <c r="L31" s="55">
        <f t="shared" si="0"/>
        <v>790</v>
      </c>
      <c r="M31" s="56"/>
      <c r="N31" s="55">
        <f t="shared" si="2"/>
        <v>790</v>
      </c>
      <c r="O31" s="56"/>
      <c r="P31" s="55">
        <f t="shared" si="3"/>
        <v>790</v>
      </c>
      <c r="Q31" s="56">
        <v>100</v>
      </c>
      <c r="R31" s="55">
        <f t="shared" si="5"/>
        <v>890</v>
      </c>
      <c r="S31" s="56">
        <v>100</v>
      </c>
      <c r="T31" s="55">
        <f t="shared" si="4"/>
        <v>990</v>
      </c>
      <c r="U31" s="68">
        <v>0</v>
      </c>
      <c r="V31" s="55">
        <v>990</v>
      </c>
      <c r="W31" s="56">
        <v>0</v>
      </c>
      <c r="X31" s="55">
        <f t="shared" si="6"/>
        <v>990</v>
      </c>
    </row>
    <row r="32" spans="1:24" ht="12.75">
      <c r="A32" s="10">
        <v>34</v>
      </c>
      <c r="B32" s="52" t="s">
        <v>146</v>
      </c>
      <c r="C32" s="53" t="s">
        <v>8</v>
      </c>
      <c r="D32" s="44">
        <v>92</v>
      </c>
      <c r="E32" s="45" t="s">
        <v>7</v>
      </c>
      <c r="F32" s="55"/>
      <c r="G32" s="54"/>
      <c r="H32" s="54"/>
      <c r="I32" s="54"/>
      <c r="J32" s="54"/>
      <c r="K32" s="56"/>
      <c r="L32" s="55"/>
      <c r="M32" s="56">
        <v>65</v>
      </c>
      <c r="N32" s="55">
        <f t="shared" si="2"/>
        <v>65</v>
      </c>
      <c r="O32" s="56">
        <v>95</v>
      </c>
      <c r="P32" s="55">
        <f t="shared" si="3"/>
        <v>160</v>
      </c>
      <c r="Q32" s="56">
        <v>70</v>
      </c>
      <c r="R32" s="55">
        <f t="shared" si="5"/>
        <v>230</v>
      </c>
      <c r="S32" s="56">
        <v>0</v>
      </c>
      <c r="T32" s="55">
        <f t="shared" si="4"/>
        <v>230</v>
      </c>
      <c r="U32" s="68">
        <v>60</v>
      </c>
      <c r="V32" s="55">
        <v>290</v>
      </c>
      <c r="W32" s="56">
        <f>VLOOKUP(A:A,'Rangliste ab 9.Rang'!A:R,18,FALSE)</f>
        <v>90</v>
      </c>
      <c r="X32" s="55">
        <f t="shared" si="6"/>
        <v>380</v>
      </c>
    </row>
    <row r="33" spans="1:24" ht="12.75">
      <c r="A33" s="10">
        <v>290</v>
      </c>
      <c r="B33" s="52" t="s">
        <v>370</v>
      </c>
      <c r="C33" s="53" t="s">
        <v>371</v>
      </c>
      <c r="D33" s="44">
        <v>95</v>
      </c>
      <c r="E33" s="45" t="s">
        <v>46</v>
      </c>
      <c r="F33" s="55"/>
      <c r="G33" s="54"/>
      <c r="H33" s="54"/>
      <c r="I33" s="54"/>
      <c r="J33" s="54"/>
      <c r="K33" s="56"/>
      <c r="L33" s="55"/>
      <c r="M33" s="56"/>
      <c r="N33" s="55"/>
      <c r="O33" s="56"/>
      <c r="P33" s="55">
        <v>0</v>
      </c>
      <c r="Q33" s="56">
        <v>55</v>
      </c>
      <c r="R33" s="55">
        <f>SUM(P33:Q33)</f>
        <v>55</v>
      </c>
      <c r="S33" s="56">
        <v>100</v>
      </c>
      <c r="T33" s="55">
        <f t="shared" si="4"/>
        <v>155</v>
      </c>
      <c r="U33" s="68">
        <v>90</v>
      </c>
      <c r="V33" s="55">
        <v>245</v>
      </c>
      <c r="W33" s="56">
        <f>VLOOKUP(A:A,'Rangliste ab 9.Rang'!A:R,18,FALSE)</f>
        <v>95</v>
      </c>
      <c r="X33" s="55">
        <f t="shared" si="6"/>
        <v>340</v>
      </c>
    </row>
    <row r="34" spans="1:24" ht="12.75">
      <c r="A34" s="10">
        <v>291</v>
      </c>
      <c r="B34" s="52" t="s">
        <v>372</v>
      </c>
      <c r="C34" s="53" t="s">
        <v>371</v>
      </c>
      <c r="D34" s="44">
        <v>93</v>
      </c>
      <c r="E34" s="45" t="s">
        <v>46</v>
      </c>
      <c r="F34" s="55"/>
      <c r="G34" s="54"/>
      <c r="H34" s="54"/>
      <c r="I34" s="54"/>
      <c r="J34" s="54"/>
      <c r="K34" s="56"/>
      <c r="L34" s="55"/>
      <c r="M34" s="56"/>
      <c r="N34" s="55"/>
      <c r="O34" s="56"/>
      <c r="P34" s="55">
        <v>0</v>
      </c>
      <c r="Q34" s="56">
        <v>65</v>
      </c>
      <c r="R34" s="55">
        <f>SUM(P34:Q34)</f>
        <v>65</v>
      </c>
      <c r="S34" s="56">
        <v>75</v>
      </c>
      <c r="T34" s="55">
        <f t="shared" si="4"/>
        <v>140</v>
      </c>
      <c r="U34" s="68">
        <v>95</v>
      </c>
      <c r="V34" s="55">
        <v>235</v>
      </c>
      <c r="W34" s="56">
        <f>VLOOKUP(A:A,'Rangliste ab 9.Rang'!A:R,18,FALSE)</f>
        <v>75</v>
      </c>
      <c r="X34" s="55">
        <f t="shared" si="6"/>
        <v>310</v>
      </c>
    </row>
    <row r="35" spans="1:24" ht="12.75">
      <c r="A35" s="10">
        <v>35</v>
      </c>
      <c r="B35" s="52" t="s">
        <v>225</v>
      </c>
      <c r="C35" s="53" t="s">
        <v>226</v>
      </c>
      <c r="D35" s="44">
        <v>54</v>
      </c>
      <c r="E35" s="45" t="s">
        <v>7</v>
      </c>
      <c r="F35" s="55"/>
      <c r="G35" s="54"/>
      <c r="H35" s="54">
        <v>0</v>
      </c>
      <c r="I35" s="54">
        <v>60</v>
      </c>
      <c r="J35" s="54">
        <v>60</v>
      </c>
      <c r="K35" s="54">
        <v>60</v>
      </c>
      <c r="L35" s="55">
        <f t="shared" si="0"/>
        <v>120</v>
      </c>
      <c r="M35" s="54"/>
      <c r="N35" s="55">
        <f t="shared" si="2"/>
        <v>120</v>
      </c>
      <c r="O35" s="54"/>
      <c r="P35" s="55">
        <f t="shared" si="3"/>
        <v>120</v>
      </c>
      <c r="Q35" s="56">
        <v>0</v>
      </c>
      <c r="R35" s="55">
        <f t="shared" si="5"/>
        <v>120</v>
      </c>
      <c r="S35" s="56">
        <v>0</v>
      </c>
      <c r="T35" s="55">
        <f t="shared" si="4"/>
        <v>120</v>
      </c>
      <c r="U35" s="68">
        <v>0</v>
      </c>
      <c r="V35" s="55">
        <v>120</v>
      </c>
      <c r="W35" s="56">
        <f>VLOOKUP(A:A,'Rangliste ab 9.Rang'!A:R,18,FALSE)</f>
        <v>60</v>
      </c>
      <c r="X35" s="55">
        <f t="shared" si="6"/>
        <v>180</v>
      </c>
    </row>
    <row r="36" spans="1:24" ht="12.75">
      <c r="A36" s="10">
        <v>38</v>
      </c>
      <c r="B36" s="52" t="s">
        <v>114</v>
      </c>
      <c r="C36" s="53" t="s">
        <v>63</v>
      </c>
      <c r="D36" s="44">
        <v>39</v>
      </c>
      <c r="E36" s="45" t="s">
        <v>46</v>
      </c>
      <c r="F36" s="55">
        <v>1225</v>
      </c>
      <c r="G36" s="54">
        <v>50</v>
      </c>
      <c r="H36" s="54">
        <f>SUM(F36:G36)</f>
        <v>1275</v>
      </c>
      <c r="I36" s="54">
        <v>60</v>
      </c>
      <c r="J36" s="54">
        <f t="shared" si="1"/>
        <v>1335</v>
      </c>
      <c r="K36" s="56">
        <v>60</v>
      </c>
      <c r="L36" s="55">
        <f t="shared" si="0"/>
        <v>1395</v>
      </c>
      <c r="M36" s="56">
        <v>55</v>
      </c>
      <c r="N36" s="55">
        <f t="shared" si="2"/>
        <v>1450</v>
      </c>
      <c r="O36" s="56">
        <v>60</v>
      </c>
      <c r="P36" s="55">
        <f t="shared" si="3"/>
        <v>1510</v>
      </c>
      <c r="Q36" s="56">
        <v>0</v>
      </c>
      <c r="R36" s="55">
        <f t="shared" si="5"/>
        <v>1510</v>
      </c>
      <c r="S36" s="56">
        <v>0</v>
      </c>
      <c r="T36" s="55">
        <f t="shared" si="4"/>
        <v>1510</v>
      </c>
      <c r="U36" s="68">
        <v>0</v>
      </c>
      <c r="V36" s="55">
        <v>1510</v>
      </c>
      <c r="W36" s="56">
        <v>0</v>
      </c>
      <c r="X36" s="55">
        <f t="shared" si="6"/>
        <v>1510</v>
      </c>
    </row>
    <row r="37" spans="1:24" ht="12.75">
      <c r="A37" s="10">
        <v>314</v>
      </c>
      <c r="B37" s="62" t="s">
        <v>425</v>
      </c>
      <c r="C37" s="67" t="s">
        <v>399</v>
      </c>
      <c r="D37" s="44">
        <v>71</v>
      </c>
      <c r="E37" s="45" t="s">
        <v>33</v>
      </c>
      <c r="F37" s="55"/>
      <c r="G37" s="54"/>
      <c r="H37" s="54"/>
      <c r="I37" s="54"/>
      <c r="J37" s="54"/>
      <c r="K37" s="56"/>
      <c r="L37" s="55"/>
      <c r="M37" s="56"/>
      <c r="N37" s="55"/>
      <c r="O37" s="56"/>
      <c r="P37" s="55"/>
      <c r="Q37" s="56"/>
      <c r="R37" s="55"/>
      <c r="S37" s="56"/>
      <c r="T37" s="55"/>
      <c r="U37" s="68"/>
      <c r="V37" s="55">
        <v>0</v>
      </c>
      <c r="W37" s="56">
        <v>0</v>
      </c>
      <c r="X37" s="55">
        <f>SUM(V37:W37)</f>
        <v>0</v>
      </c>
    </row>
    <row r="38" spans="1:24" ht="12.75">
      <c r="A38" s="10">
        <v>40</v>
      </c>
      <c r="B38" s="52" t="s">
        <v>227</v>
      </c>
      <c r="C38" s="53" t="s">
        <v>49</v>
      </c>
      <c r="D38" s="44">
        <v>75</v>
      </c>
      <c r="E38" s="45" t="s">
        <v>46</v>
      </c>
      <c r="F38" s="55"/>
      <c r="G38" s="54"/>
      <c r="H38" s="54"/>
      <c r="I38" s="54"/>
      <c r="J38" s="54"/>
      <c r="K38" s="56"/>
      <c r="L38" s="55"/>
      <c r="M38" s="56"/>
      <c r="N38" s="55">
        <v>0</v>
      </c>
      <c r="O38" s="56"/>
      <c r="P38" s="55">
        <v>0</v>
      </c>
      <c r="Q38" s="56">
        <v>0</v>
      </c>
      <c r="R38" s="55">
        <f t="shared" si="5"/>
        <v>0</v>
      </c>
      <c r="S38" s="56">
        <v>0</v>
      </c>
      <c r="T38" s="55">
        <f t="shared" si="4"/>
        <v>0</v>
      </c>
      <c r="U38" s="68">
        <v>0</v>
      </c>
      <c r="V38" s="55">
        <v>0</v>
      </c>
      <c r="W38" s="56">
        <v>0</v>
      </c>
      <c r="X38" s="55">
        <f>SUM(V38:W38)</f>
        <v>0</v>
      </c>
    </row>
    <row r="39" spans="2:24" ht="12.75">
      <c r="B39" s="57"/>
      <c r="C39" s="51"/>
      <c r="D39" s="48"/>
      <c r="E39" s="49"/>
      <c r="F39" s="59"/>
      <c r="G39" s="58"/>
      <c r="H39" s="60"/>
      <c r="I39" s="58"/>
      <c r="J39" s="60"/>
      <c r="K39" s="61"/>
      <c r="L39" s="59"/>
      <c r="M39" s="61"/>
      <c r="N39" s="59"/>
      <c r="O39" s="61"/>
      <c r="P39" s="59"/>
      <c r="Q39" s="59"/>
      <c r="R39" s="59"/>
      <c r="S39" s="59"/>
      <c r="T39" s="59"/>
      <c r="U39" s="59"/>
      <c r="V39" s="59"/>
      <c r="W39" s="59"/>
      <c r="X39" s="59"/>
    </row>
    <row r="40" spans="2:24" ht="15.75">
      <c r="B40" s="9" t="s">
        <v>228</v>
      </c>
      <c r="C40" s="38"/>
      <c r="D40" s="39"/>
      <c r="E40" s="40"/>
      <c r="F40" s="59"/>
      <c r="G40" s="58"/>
      <c r="H40" s="60"/>
      <c r="I40" s="58"/>
      <c r="J40" s="60"/>
      <c r="K40" s="61"/>
      <c r="L40" s="59"/>
      <c r="M40" s="61"/>
      <c r="N40" s="59"/>
      <c r="O40" s="61"/>
      <c r="P40" s="59"/>
      <c r="Q40" s="59"/>
      <c r="R40" s="59"/>
      <c r="S40" s="64"/>
      <c r="T40" s="59"/>
      <c r="U40" s="64"/>
      <c r="V40" s="59"/>
      <c r="W40" s="64"/>
      <c r="X40" s="59"/>
    </row>
    <row r="41" spans="1:24" ht="12.75">
      <c r="A41" s="10">
        <v>42</v>
      </c>
      <c r="B41" s="52" t="s">
        <v>229</v>
      </c>
      <c r="C41" s="53" t="s">
        <v>157</v>
      </c>
      <c r="D41" s="44">
        <v>66</v>
      </c>
      <c r="E41" s="45" t="s">
        <v>150</v>
      </c>
      <c r="F41" s="55"/>
      <c r="G41" s="54"/>
      <c r="H41" s="54">
        <v>0</v>
      </c>
      <c r="I41" s="54">
        <v>35</v>
      </c>
      <c r="J41" s="54">
        <v>35</v>
      </c>
      <c r="K41" s="54">
        <v>45</v>
      </c>
      <c r="L41" s="55">
        <f>SUM(J41:K41)</f>
        <v>80</v>
      </c>
      <c r="M41" s="54">
        <v>50</v>
      </c>
      <c r="N41" s="55">
        <f>SUM(L41:M41)</f>
        <v>130</v>
      </c>
      <c r="O41" s="54">
        <v>50</v>
      </c>
      <c r="P41" s="55">
        <f>SUM(N41:O41)</f>
        <v>180</v>
      </c>
      <c r="Q41" s="56">
        <v>35</v>
      </c>
      <c r="R41" s="55">
        <f>SUM(P41:Q41)</f>
        <v>215</v>
      </c>
      <c r="S41" s="56">
        <v>45</v>
      </c>
      <c r="T41" s="55">
        <f>SUM(R41:S41)</f>
        <v>260</v>
      </c>
      <c r="U41" s="56">
        <v>40</v>
      </c>
      <c r="V41" s="55">
        <v>300</v>
      </c>
      <c r="W41" s="56">
        <f>VLOOKUP(A:A,'Rangliste ab 9.Rang'!A:R,18,FALSE)</f>
        <v>55</v>
      </c>
      <c r="X41" s="55">
        <f>SUM(V41:W41)</f>
        <v>355</v>
      </c>
    </row>
    <row r="42" spans="1:24" ht="12.75">
      <c r="A42" s="10">
        <v>43</v>
      </c>
      <c r="B42" s="52" t="s">
        <v>87</v>
      </c>
      <c r="C42" s="53" t="s">
        <v>88</v>
      </c>
      <c r="D42" s="44">
        <v>53</v>
      </c>
      <c r="E42" s="45" t="s">
        <v>14</v>
      </c>
      <c r="F42" s="55">
        <v>1645</v>
      </c>
      <c r="G42" s="54">
        <v>40</v>
      </c>
      <c r="H42" s="54">
        <f>SUM(F42:G42)</f>
        <v>1685</v>
      </c>
      <c r="I42" s="54">
        <v>65</v>
      </c>
      <c r="J42" s="54">
        <f t="shared" si="1"/>
        <v>1750</v>
      </c>
      <c r="K42" s="56">
        <v>45</v>
      </c>
      <c r="L42" s="55">
        <f t="shared" si="0"/>
        <v>1795</v>
      </c>
      <c r="M42" s="56">
        <v>60</v>
      </c>
      <c r="N42" s="55">
        <f>SUM(L42:M42)</f>
        <v>1855</v>
      </c>
      <c r="O42" s="56">
        <v>40</v>
      </c>
      <c r="P42" s="55">
        <f>SUM(N42:O42)</f>
        <v>1895</v>
      </c>
      <c r="Q42" s="56">
        <v>20</v>
      </c>
      <c r="R42" s="55">
        <f>SUM(P42:Q42)</f>
        <v>1915</v>
      </c>
      <c r="S42" s="56">
        <v>15</v>
      </c>
      <c r="T42" s="55">
        <f>SUM(R42:S42)</f>
        <v>1930</v>
      </c>
      <c r="U42" s="56">
        <v>0</v>
      </c>
      <c r="V42" s="55">
        <v>1930</v>
      </c>
      <c r="W42" s="56">
        <v>0</v>
      </c>
      <c r="X42" s="55">
        <f>SUM(V42:W42)</f>
        <v>1930</v>
      </c>
    </row>
    <row r="43" spans="1:24" ht="12.75">
      <c r="A43" s="10">
        <v>45</v>
      </c>
      <c r="B43" s="52" t="s">
        <v>201</v>
      </c>
      <c r="C43" s="53" t="s">
        <v>202</v>
      </c>
      <c r="D43" s="44">
        <v>49</v>
      </c>
      <c r="E43" s="45" t="s">
        <v>46</v>
      </c>
      <c r="F43" s="55">
        <v>1275</v>
      </c>
      <c r="G43" s="54">
        <v>45</v>
      </c>
      <c r="H43" s="54">
        <f>SUM(F43:G43)</f>
        <v>1320</v>
      </c>
      <c r="I43" s="54">
        <v>55</v>
      </c>
      <c r="J43" s="54">
        <f t="shared" si="1"/>
        <v>1375</v>
      </c>
      <c r="K43" s="56">
        <v>35</v>
      </c>
      <c r="L43" s="55">
        <f t="shared" si="0"/>
        <v>1410</v>
      </c>
      <c r="M43" s="56">
        <v>45</v>
      </c>
      <c r="N43" s="55">
        <f>SUM(L43:M43)</f>
        <v>1455</v>
      </c>
      <c r="O43" s="56">
        <v>45</v>
      </c>
      <c r="P43" s="55">
        <f>SUM(N43:O43)</f>
        <v>1500</v>
      </c>
      <c r="Q43" s="56">
        <v>25</v>
      </c>
      <c r="R43" s="55">
        <f>SUM(P43:Q43)</f>
        <v>1525</v>
      </c>
      <c r="S43" s="56">
        <v>0</v>
      </c>
      <c r="T43" s="55">
        <f>SUM(R43:S43)</f>
        <v>1525</v>
      </c>
      <c r="U43" s="56">
        <v>0</v>
      </c>
      <c r="V43" s="55">
        <v>1525</v>
      </c>
      <c r="W43" s="56">
        <v>0</v>
      </c>
      <c r="X43" s="55">
        <f>SUM(V43:W43)</f>
        <v>1525</v>
      </c>
    </row>
    <row r="44" spans="2:24" ht="12.75">
      <c r="B44" s="57"/>
      <c r="C44" s="51"/>
      <c r="D44" s="48"/>
      <c r="E44" s="49"/>
      <c r="F44" s="59"/>
      <c r="G44" s="58"/>
      <c r="H44" s="60"/>
      <c r="I44" s="60"/>
      <c r="J44" s="60"/>
      <c r="K44" s="60"/>
      <c r="L44" s="59"/>
      <c r="M44" s="60"/>
      <c r="N44" s="59"/>
      <c r="O44" s="60"/>
      <c r="P44" s="59"/>
      <c r="Q44" s="59"/>
      <c r="R44" s="59"/>
      <c r="S44" s="59"/>
      <c r="T44" s="59"/>
      <c r="U44" s="59"/>
      <c r="V44" s="59"/>
      <c r="W44" s="59"/>
      <c r="X44" s="59"/>
    </row>
    <row r="45" spans="2:24" ht="15.75">
      <c r="B45" s="9" t="s">
        <v>230</v>
      </c>
      <c r="C45" s="38"/>
      <c r="D45" s="39"/>
      <c r="E45" s="40"/>
      <c r="F45" s="59"/>
      <c r="G45" s="58"/>
      <c r="H45" s="60"/>
      <c r="I45" s="60"/>
      <c r="J45" s="60"/>
      <c r="K45" s="60"/>
      <c r="L45" s="59"/>
      <c r="M45" s="60"/>
      <c r="N45" s="59"/>
      <c r="O45" s="60"/>
      <c r="P45" s="59"/>
      <c r="Q45" s="59"/>
      <c r="R45" s="59"/>
      <c r="S45" s="64"/>
      <c r="T45" s="59"/>
      <c r="U45" s="64"/>
      <c r="V45" s="59"/>
      <c r="W45" s="64"/>
      <c r="X45" s="59"/>
    </row>
    <row r="46" spans="1:24" ht="12.75">
      <c r="A46" s="10">
        <v>46</v>
      </c>
      <c r="B46" s="52" t="s">
        <v>115</v>
      </c>
      <c r="C46" s="53" t="s">
        <v>138</v>
      </c>
      <c r="D46" s="44">
        <v>48</v>
      </c>
      <c r="E46" s="45" t="s">
        <v>46</v>
      </c>
      <c r="F46" s="55">
        <v>1590</v>
      </c>
      <c r="G46" s="54">
        <v>65</v>
      </c>
      <c r="H46" s="54">
        <f>SUM(F46:G46)</f>
        <v>1655</v>
      </c>
      <c r="I46" s="54">
        <v>40</v>
      </c>
      <c r="J46" s="54">
        <f t="shared" si="1"/>
        <v>1695</v>
      </c>
      <c r="K46" s="56"/>
      <c r="L46" s="55">
        <f t="shared" si="0"/>
        <v>1695</v>
      </c>
      <c r="M46" s="56">
        <v>45</v>
      </c>
      <c r="N46" s="55">
        <f aca="true" t="shared" si="7" ref="N46:N53">SUM(L46:M46)</f>
        <v>1740</v>
      </c>
      <c r="O46" s="56">
        <v>65</v>
      </c>
      <c r="P46" s="55">
        <f aca="true" t="shared" si="8" ref="P46:P53">SUM(N46:O46)</f>
        <v>1805</v>
      </c>
      <c r="Q46" s="56">
        <v>55</v>
      </c>
      <c r="R46" s="55">
        <f>SUM(P46:Q46)</f>
        <v>1860</v>
      </c>
      <c r="S46" s="56">
        <v>60</v>
      </c>
      <c r="T46" s="55">
        <f aca="true" t="shared" si="9" ref="T46:T53">SUM(R46:S46)</f>
        <v>1920</v>
      </c>
      <c r="U46" s="56">
        <v>0</v>
      </c>
      <c r="V46" s="55">
        <v>1920</v>
      </c>
      <c r="W46" s="56">
        <f>VLOOKUP(A:A,'Rangliste ab 9.Rang'!A:R,18,FALSE)</f>
        <v>40</v>
      </c>
      <c r="X46" s="55">
        <f>SUM(V46:W46)</f>
        <v>1960</v>
      </c>
    </row>
    <row r="47" spans="1:24" ht="12.75">
      <c r="A47" s="10">
        <v>47</v>
      </c>
      <c r="B47" s="52" t="s">
        <v>48</v>
      </c>
      <c r="C47" s="67" t="s">
        <v>138</v>
      </c>
      <c r="D47" s="44">
        <v>72</v>
      </c>
      <c r="E47" s="45" t="s">
        <v>46</v>
      </c>
      <c r="F47" s="55">
        <v>540</v>
      </c>
      <c r="G47" s="54">
        <v>90</v>
      </c>
      <c r="H47" s="54">
        <f>SUM(F47:G47)</f>
        <v>630</v>
      </c>
      <c r="I47" s="54">
        <v>95</v>
      </c>
      <c r="J47" s="54">
        <f t="shared" si="1"/>
        <v>725</v>
      </c>
      <c r="K47" s="56">
        <v>95</v>
      </c>
      <c r="L47" s="55">
        <f t="shared" si="0"/>
        <v>820</v>
      </c>
      <c r="M47" s="56">
        <v>95</v>
      </c>
      <c r="N47" s="55">
        <f t="shared" si="7"/>
        <v>915</v>
      </c>
      <c r="O47" s="56">
        <v>95</v>
      </c>
      <c r="P47" s="55">
        <f t="shared" si="8"/>
        <v>1010</v>
      </c>
      <c r="Q47" s="56">
        <v>90</v>
      </c>
      <c r="R47" s="55">
        <f aca="true" t="shared" si="10" ref="R47:R53">SUM(P47:Q47)</f>
        <v>1100</v>
      </c>
      <c r="S47" s="56">
        <v>90</v>
      </c>
      <c r="T47" s="55">
        <f t="shared" si="9"/>
        <v>1190</v>
      </c>
      <c r="U47" s="56">
        <v>95</v>
      </c>
      <c r="V47" s="55">
        <v>1285</v>
      </c>
      <c r="W47" s="56">
        <f>VLOOKUP(A:A,'Rangliste ab 9.Rang'!A:R,18,FALSE)</f>
        <v>90</v>
      </c>
      <c r="X47" s="55">
        <f aca="true" t="shared" si="11" ref="X47:X53">SUM(V47:W47)</f>
        <v>1375</v>
      </c>
    </row>
    <row r="48" spans="1:24" ht="12.75">
      <c r="A48" s="10">
        <v>48</v>
      </c>
      <c r="B48" s="52" t="s">
        <v>176</v>
      </c>
      <c r="C48" s="53" t="s">
        <v>177</v>
      </c>
      <c r="D48" s="44">
        <v>88</v>
      </c>
      <c r="E48" s="45" t="s">
        <v>7</v>
      </c>
      <c r="F48" s="55">
        <v>0</v>
      </c>
      <c r="G48" s="54">
        <v>25</v>
      </c>
      <c r="H48" s="54">
        <f>SUM(F48:G48)</f>
        <v>25</v>
      </c>
      <c r="I48" s="54">
        <v>70</v>
      </c>
      <c r="J48" s="54">
        <f t="shared" si="1"/>
        <v>95</v>
      </c>
      <c r="K48" s="54">
        <v>80</v>
      </c>
      <c r="L48" s="55">
        <f t="shared" si="0"/>
        <v>175</v>
      </c>
      <c r="M48" s="54"/>
      <c r="N48" s="55">
        <f t="shared" si="7"/>
        <v>175</v>
      </c>
      <c r="O48" s="54">
        <v>75</v>
      </c>
      <c r="P48" s="55">
        <f t="shared" si="8"/>
        <v>250</v>
      </c>
      <c r="Q48" s="56">
        <v>85</v>
      </c>
      <c r="R48" s="55">
        <f t="shared" si="10"/>
        <v>335</v>
      </c>
      <c r="S48" s="56">
        <v>0</v>
      </c>
      <c r="T48" s="55">
        <f t="shared" si="9"/>
        <v>335</v>
      </c>
      <c r="U48" s="56">
        <v>0</v>
      </c>
      <c r="V48" s="55">
        <v>335</v>
      </c>
      <c r="W48" s="56">
        <v>0</v>
      </c>
      <c r="X48" s="55">
        <f t="shared" si="11"/>
        <v>335</v>
      </c>
    </row>
    <row r="49" spans="1:24" ht="12.75">
      <c r="A49" s="10">
        <v>301</v>
      </c>
      <c r="B49" s="62" t="s">
        <v>393</v>
      </c>
      <c r="C49" s="67" t="s">
        <v>177</v>
      </c>
      <c r="D49" s="44">
        <v>57</v>
      </c>
      <c r="E49" s="45" t="s">
        <v>7</v>
      </c>
      <c r="F49" s="55"/>
      <c r="G49" s="54"/>
      <c r="H49" s="54"/>
      <c r="I49" s="54"/>
      <c r="J49" s="54"/>
      <c r="K49" s="54"/>
      <c r="L49" s="55"/>
      <c r="M49" s="54"/>
      <c r="N49" s="55"/>
      <c r="O49" s="54"/>
      <c r="P49" s="55"/>
      <c r="Q49" s="56"/>
      <c r="R49" s="55"/>
      <c r="S49" s="56">
        <v>45</v>
      </c>
      <c r="T49" s="55">
        <f t="shared" si="9"/>
        <v>45</v>
      </c>
      <c r="U49" s="56">
        <v>0</v>
      </c>
      <c r="V49" s="55">
        <v>45</v>
      </c>
      <c r="W49" s="56">
        <v>0</v>
      </c>
      <c r="X49" s="55">
        <f t="shared" si="11"/>
        <v>45</v>
      </c>
    </row>
    <row r="50" spans="1:24" ht="12.75">
      <c r="A50" s="10">
        <v>293</v>
      </c>
      <c r="B50" s="52" t="s">
        <v>374</v>
      </c>
      <c r="C50" s="53" t="s">
        <v>177</v>
      </c>
      <c r="D50" s="44">
        <v>91</v>
      </c>
      <c r="E50" s="45" t="s">
        <v>7</v>
      </c>
      <c r="F50" s="55"/>
      <c r="G50" s="54"/>
      <c r="H50" s="54"/>
      <c r="I50" s="54"/>
      <c r="J50" s="54"/>
      <c r="K50" s="54"/>
      <c r="L50" s="55"/>
      <c r="M50" s="54"/>
      <c r="N50" s="55"/>
      <c r="O50" s="54"/>
      <c r="P50" s="55">
        <v>0</v>
      </c>
      <c r="Q50" s="56">
        <v>50</v>
      </c>
      <c r="R50" s="55">
        <f>SUM(P50:Q50)</f>
        <v>50</v>
      </c>
      <c r="S50" s="56">
        <v>60</v>
      </c>
      <c r="T50" s="55">
        <f t="shared" si="9"/>
        <v>110</v>
      </c>
      <c r="U50" s="56">
        <v>0</v>
      </c>
      <c r="V50" s="55">
        <v>110</v>
      </c>
      <c r="W50" s="56">
        <v>0</v>
      </c>
      <c r="X50" s="55">
        <f t="shared" si="11"/>
        <v>110</v>
      </c>
    </row>
    <row r="51" spans="1:24" ht="12.75">
      <c r="A51" s="10">
        <v>50</v>
      </c>
      <c r="B51" s="52" t="s">
        <v>231</v>
      </c>
      <c r="C51" s="53" t="s">
        <v>232</v>
      </c>
      <c r="D51" s="44">
        <v>65</v>
      </c>
      <c r="E51" s="45"/>
      <c r="F51" s="55">
        <v>500</v>
      </c>
      <c r="G51" s="54">
        <v>70</v>
      </c>
      <c r="H51" s="54">
        <f>SUM(F51:G51)</f>
        <v>570</v>
      </c>
      <c r="I51" s="54">
        <v>45</v>
      </c>
      <c r="J51" s="54">
        <f t="shared" si="1"/>
        <v>615</v>
      </c>
      <c r="K51" s="56"/>
      <c r="L51" s="55">
        <f t="shared" si="0"/>
        <v>615</v>
      </c>
      <c r="M51" s="56"/>
      <c r="N51" s="55">
        <f t="shared" si="7"/>
        <v>615</v>
      </c>
      <c r="O51" s="56"/>
      <c r="P51" s="55">
        <f t="shared" si="8"/>
        <v>615</v>
      </c>
      <c r="Q51" s="56">
        <v>0</v>
      </c>
      <c r="R51" s="55">
        <f t="shared" si="10"/>
        <v>615</v>
      </c>
      <c r="S51" s="56">
        <v>0</v>
      </c>
      <c r="T51" s="55">
        <f t="shared" si="9"/>
        <v>615</v>
      </c>
      <c r="U51" s="56">
        <v>0</v>
      </c>
      <c r="V51" s="55">
        <v>615</v>
      </c>
      <c r="W51" s="56">
        <v>0</v>
      </c>
      <c r="X51" s="55">
        <f t="shared" si="11"/>
        <v>615</v>
      </c>
    </row>
    <row r="52" spans="1:24" ht="12.75">
      <c r="A52" s="10">
        <v>51</v>
      </c>
      <c r="B52" s="52" t="s">
        <v>158</v>
      </c>
      <c r="C52" s="53" t="s">
        <v>159</v>
      </c>
      <c r="D52" s="44">
        <v>36</v>
      </c>
      <c r="E52" s="45" t="s">
        <v>14</v>
      </c>
      <c r="F52" s="55">
        <v>1330</v>
      </c>
      <c r="G52" s="54">
        <v>40</v>
      </c>
      <c r="H52" s="54">
        <f>SUM(F52:G52)</f>
        <v>1370</v>
      </c>
      <c r="I52" s="54">
        <v>30</v>
      </c>
      <c r="J52" s="54">
        <f t="shared" si="1"/>
        <v>1400</v>
      </c>
      <c r="K52" s="56">
        <v>15</v>
      </c>
      <c r="L52" s="55">
        <f t="shared" si="0"/>
        <v>1415</v>
      </c>
      <c r="M52" s="56">
        <v>20</v>
      </c>
      <c r="N52" s="55">
        <f t="shared" si="7"/>
        <v>1435</v>
      </c>
      <c r="O52" s="56">
        <v>20</v>
      </c>
      <c r="P52" s="55">
        <f t="shared" si="8"/>
        <v>1455</v>
      </c>
      <c r="Q52" s="56">
        <v>0</v>
      </c>
      <c r="R52" s="55">
        <f t="shared" si="10"/>
        <v>1455</v>
      </c>
      <c r="S52" s="56">
        <v>0</v>
      </c>
      <c r="T52" s="55">
        <f t="shared" si="9"/>
        <v>1455</v>
      </c>
      <c r="U52" s="56">
        <v>0</v>
      </c>
      <c r="V52" s="55">
        <v>1455</v>
      </c>
      <c r="W52" s="56">
        <v>0</v>
      </c>
      <c r="X52" s="55">
        <f t="shared" si="11"/>
        <v>1455</v>
      </c>
    </row>
    <row r="53" spans="1:24" ht="12.75">
      <c r="A53" s="10">
        <v>52</v>
      </c>
      <c r="B53" s="52" t="s">
        <v>116</v>
      </c>
      <c r="C53" s="53" t="s">
        <v>233</v>
      </c>
      <c r="D53" s="44">
        <v>40</v>
      </c>
      <c r="E53" s="45" t="s">
        <v>46</v>
      </c>
      <c r="F53" s="55">
        <v>2470</v>
      </c>
      <c r="G53" s="54">
        <v>80</v>
      </c>
      <c r="H53" s="54">
        <f>SUM(F53:G53)</f>
        <v>2550</v>
      </c>
      <c r="I53" s="54">
        <v>75</v>
      </c>
      <c r="J53" s="54">
        <f t="shared" si="1"/>
        <v>2625</v>
      </c>
      <c r="K53" s="56">
        <v>60</v>
      </c>
      <c r="L53" s="55">
        <f t="shared" si="0"/>
        <v>2685</v>
      </c>
      <c r="M53" s="56">
        <v>75</v>
      </c>
      <c r="N53" s="55">
        <f t="shared" si="7"/>
        <v>2760</v>
      </c>
      <c r="O53" s="56">
        <v>90</v>
      </c>
      <c r="P53" s="55">
        <f t="shared" si="8"/>
        <v>2850</v>
      </c>
      <c r="Q53" s="56">
        <v>65</v>
      </c>
      <c r="R53" s="55">
        <f t="shared" si="10"/>
        <v>2915</v>
      </c>
      <c r="S53" s="56">
        <v>70</v>
      </c>
      <c r="T53" s="55">
        <f t="shared" si="9"/>
        <v>2985</v>
      </c>
      <c r="U53" s="56">
        <v>70</v>
      </c>
      <c r="V53" s="55">
        <v>3055</v>
      </c>
      <c r="W53" s="56">
        <v>0</v>
      </c>
      <c r="X53" s="55">
        <f t="shared" si="11"/>
        <v>3055</v>
      </c>
    </row>
    <row r="54" spans="2:24" ht="12.75">
      <c r="B54" s="57"/>
      <c r="C54" s="51"/>
      <c r="D54" s="48"/>
      <c r="E54" s="49"/>
      <c r="F54" s="59"/>
      <c r="G54" s="58"/>
      <c r="H54" s="60"/>
      <c r="I54" s="58"/>
      <c r="J54" s="60"/>
      <c r="K54" s="61"/>
      <c r="L54" s="59"/>
      <c r="M54" s="61"/>
      <c r="N54" s="59"/>
      <c r="O54" s="61"/>
      <c r="P54" s="59"/>
      <c r="Q54" s="59"/>
      <c r="R54" s="59"/>
      <c r="S54" s="59"/>
      <c r="T54" s="59"/>
      <c r="U54" s="59"/>
      <c r="V54" s="59"/>
      <c r="W54" s="59"/>
      <c r="X54" s="59"/>
    </row>
    <row r="55" spans="2:24" ht="15.75">
      <c r="B55" s="9" t="s">
        <v>234</v>
      </c>
      <c r="C55" s="38"/>
      <c r="D55" s="39"/>
      <c r="E55" s="40"/>
      <c r="F55" s="59"/>
      <c r="G55" s="58"/>
      <c r="H55" s="60"/>
      <c r="I55" s="58"/>
      <c r="J55" s="60"/>
      <c r="K55" s="61"/>
      <c r="L55" s="59"/>
      <c r="M55" s="61"/>
      <c r="N55" s="59"/>
      <c r="O55" s="61"/>
      <c r="P55" s="59"/>
      <c r="Q55" s="59"/>
      <c r="R55" s="59"/>
      <c r="S55" s="64"/>
      <c r="T55" s="59"/>
      <c r="U55" s="64"/>
      <c r="V55" s="59"/>
      <c r="W55" s="64"/>
      <c r="X55" s="59"/>
    </row>
    <row r="56" spans="1:24" ht="12.75">
      <c r="A56" s="10">
        <v>54</v>
      </c>
      <c r="B56" s="62" t="s">
        <v>145</v>
      </c>
      <c r="C56" s="53" t="s">
        <v>12</v>
      </c>
      <c r="D56" s="44">
        <v>89</v>
      </c>
      <c r="E56" s="45" t="s">
        <v>7</v>
      </c>
      <c r="F56" s="55">
        <v>10</v>
      </c>
      <c r="G56" s="54">
        <v>50</v>
      </c>
      <c r="H56" s="54">
        <f>SUM(F56:G56)</f>
        <v>60</v>
      </c>
      <c r="I56" s="63">
        <v>70</v>
      </c>
      <c r="J56" s="54">
        <f t="shared" si="1"/>
        <v>130</v>
      </c>
      <c r="K56" s="54">
        <v>90</v>
      </c>
      <c r="L56" s="55">
        <f t="shared" si="0"/>
        <v>220</v>
      </c>
      <c r="M56" s="54">
        <v>95</v>
      </c>
      <c r="N56" s="55">
        <f>SUM(L56:M56)</f>
        <v>315</v>
      </c>
      <c r="O56" s="54">
        <v>95</v>
      </c>
      <c r="P56" s="55">
        <f>SUM(N56:O56)</f>
        <v>410</v>
      </c>
      <c r="Q56" s="56">
        <v>100</v>
      </c>
      <c r="R56" s="55">
        <f>SUM(P56:Q56)</f>
        <v>510</v>
      </c>
      <c r="S56" s="56">
        <v>100</v>
      </c>
      <c r="T56" s="55">
        <f aca="true" t="shared" si="12" ref="T56:T61">SUM(R56:S56)</f>
        <v>610</v>
      </c>
      <c r="U56" s="56">
        <v>85</v>
      </c>
      <c r="V56" s="55">
        <v>695</v>
      </c>
      <c r="W56" s="56">
        <f>VLOOKUP(A:A,'Rangliste ab 9.Rang'!A:R,18,FALSE)</f>
        <v>75</v>
      </c>
      <c r="X56" s="55">
        <f>SUM(V56:W56)</f>
        <v>770</v>
      </c>
    </row>
    <row r="57" spans="1:24" ht="12.75">
      <c r="A57" s="10">
        <v>55</v>
      </c>
      <c r="B57" s="62" t="s">
        <v>190</v>
      </c>
      <c r="C57" s="53" t="s">
        <v>12</v>
      </c>
      <c r="D57" s="44">
        <v>93</v>
      </c>
      <c r="E57" s="45" t="s">
        <v>7</v>
      </c>
      <c r="F57" s="55"/>
      <c r="G57" s="54"/>
      <c r="H57" s="54"/>
      <c r="I57" s="63"/>
      <c r="J57" s="54"/>
      <c r="K57" s="54"/>
      <c r="L57" s="55"/>
      <c r="M57" s="54"/>
      <c r="N57" s="55">
        <v>0</v>
      </c>
      <c r="O57" s="54">
        <v>25</v>
      </c>
      <c r="P57" s="55">
        <f>SUM(N57:O57)</f>
        <v>25</v>
      </c>
      <c r="Q57" s="56">
        <v>20</v>
      </c>
      <c r="R57" s="55">
        <f>SUM(P57:Q57)</f>
        <v>45</v>
      </c>
      <c r="S57" s="56">
        <v>40</v>
      </c>
      <c r="T57" s="55">
        <f t="shared" si="12"/>
        <v>85</v>
      </c>
      <c r="U57" s="56">
        <v>25</v>
      </c>
      <c r="V57" s="55">
        <v>110</v>
      </c>
      <c r="W57" s="56">
        <f>VLOOKUP(A:A,'Rangliste ab 9.Rang'!A:R,18,FALSE)</f>
        <v>35</v>
      </c>
      <c r="X57" s="55">
        <f>SUM(V57:W57)</f>
        <v>145</v>
      </c>
    </row>
    <row r="58" spans="1:24" ht="12.75">
      <c r="A58" s="10">
        <v>56</v>
      </c>
      <c r="B58" s="62" t="s">
        <v>13</v>
      </c>
      <c r="C58" s="53" t="s">
        <v>12</v>
      </c>
      <c r="D58" s="44">
        <v>91</v>
      </c>
      <c r="E58" s="45" t="s">
        <v>7</v>
      </c>
      <c r="F58" s="55"/>
      <c r="G58" s="54"/>
      <c r="H58" s="54">
        <v>0</v>
      </c>
      <c r="I58" s="63">
        <v>0</v>
      </c>
      <c r="J58" s="54">
        <v>0</v>
      </c>
      <c r="K58" s="54">
        <v>55</v>
      </c>
      <c r="L58" s="55">
        <f t="shared" si="0"/>
        <v>55</v>
      </c>
      <c r="M58" s="54">
        <v>70</v>
      </c>
      <c r="N58" s="55">
        <f>SUM(L58:M58)</f>
        <v>125</v>
      </c>
      <c r="O58" s="54">
        <v>75</v>
      </c>
      <c r="P58" s="55">
        <f>SUM(N58:O58)</f>
        <v>200</v>
      </c>
      <c r="Q58" s="56">
        <v>85</v>
      </c>
      <c r="R58" s="55">
        <f>SUM(P58:Q58)</f>
        <v>285</v>
      </c>
      <c r="S58" s="56">
        <v>80</v>
      </c>
      <c r="T58" s="55">
        <f t="shared" si="12"/>
        <v>365</v>
      </c>
      <c r="U58" s="56">
        <v>100</v>
      </c>
      <c r="V58" s="55">
        <v>465</v>
      </c>
      <c r="W58" s="56">
        <f>VLOOKUP(A:A,'Rangliste ab 9.Rang'!A:R,18,FALSE)</f>
        <v>90</v>
      </c>
      <c r="X58" s="55">
        <f>SUM(V58:W58)</f>
        <v>555</v>
      </c>
    </row>
    <row r="59" spans="1:24" ht="12.75">
      <c r="A59" s="10">
        <v>57</v>
      </c>
      <c r="B59" s="52" t="s">
        <v>32</v>
      </c>
      <c r="C59" s="53" t="s">
        <v>34</v>
      </c>
      <c r="D59" s="44">
        <v>58</v>
      </c>
      <c r="E59" s="45" t="s">
        <v>33</v>
      </c>
      <c r="F59" s="55">
        <v>2305</v>
      </c>
      <c r="G59" s="54">
        <v>85</v>
      </c>
      <c r="H59" s="54">
        <f>SUM(F59:G59)</f>
        <v>2390</v>
      </c>
      <c r="I59" s="63">
        <v>80</v>
      </c>
      <c r="J59" s="54">
        <f t="shared" si="1"/>
        <v>2470</v>
      </c>
      <c r="K59" s="56">
        <v>75</v>
      </c>
      <c r="L59" s="55">
        <f t="shared" si="0"/>
        <v>2545</v>
      </c>
      <c r="M59" s="56">
        <v>75</v>
      </c>
      <c r="N59" s="55">
        <f>SUM(L59:M59)</f>
        <v>2620</v>
      </c>
      <c r="O59" s="56">
        <v>60</v>
      </c>
      <c r="P59" s="55">
        <f>SUM(N59:O59)</f>
        <v>2680</v>
      </c>
      <c r="Q59" s="56">
        <v>0</v>
      </c>
      <c r="R59" s="55">
        <f>SUM(P59:Q59)</f>
        <v>2680</v>
      </c>
      <c r="S59" s="56">
        <v>0</v>
      </c>
      <c r="T59" s="55">
        <f t="shared" si="12"/>
        <v>2680</v>
      </c>
      <c r="U59" s="56">
        <v>0</v>
      </c>
      <c r="V59" s="55">
        <v>2680</v>
      </c>
      <c r="W59" s="56">
        <v>0</v>
      </c>
      <c r="X59" s="55">
        <f>SUM(V59:W59)</f>
        <v>2680</v>
      </c>
    </row>
    <row r="60" spans="1:24" ht="12.75">
      <c r="A60" s="10">
        <v>58</v>
      </c>
      <c r="B60" s="52" t="s">
        <v>235</v>
      </c>
      <c r="C60" s="53" t="s">
        <v>182</v>
      </c>
      <c r="D60" s="44">
        <v>77</v>
      </c>
      <c r="E60" s="45"/>
      <c r="F60" s="55"/>
      <c r="G60" s="54"/>
      <c r="H60" s="54"/>
      <c r="I60" s="63"/>
      <c r="J60" s="54"/>
      <c r="K60" s="56"/>
      <c r="L60" s="55"/>
      <c r="M60" s="56"/>
      <c r="N60" s="55">
        <v>0</v>
      </c>
      <c r="O60" s="56"/>
      <c r="P60" s="55">
        <v>0</v>
      </c>
      <c r="Q60" s="56">
        <v>0</v>
      </c>
      <c r="R60" s="55">
        <f>SUM(P60:Q60)</f>
        <v>0</v>
      </c>
      <c r="S60" s="56">
        <v>0</v>
      </c>
      <c r="T60" s="55">
        <f t="shared" si="12"/>
        <v>0</v>
      </c>
      <c r="U60" s="56">
        <v>0</v>
      </c>
      <c r="V60" s="55">
        <v>0</v>
      </c>
      <c r="W60" s="56">
        <v>0</v>
      </c>
      <c r="X60" s="55">
        <f>SUM(V60:W60)</f>
        <v>0</v>
      </c>
    </row>
    <row r="61" spans="1:24" ht="12.75">
      <c r="A61" s="10">
        <v>59</v>
      </c>
      <c r="B61" s="52" t="s">
        <v>162</v>
      </c>
      <c r="C61" s="53" t="s">
        <v>163</v>
      </c>
      <c r="D61" s="44">
        <v>66</v>
      </c>
      <c r="E61" s="45" t="s">
        <v>14</v>
      </c>
      <c r="F61" s="55">
        <v>1200</v>
      </c>
      <c r="G61" s="54">
        <v>60</v>
      </c>
      <c r="H61" s="54">
        <f>SUM(F61:G61)</f>
        <v>1260</v>
      </c>
      <c r="I61" s="63">
        <v>55</v>
      </c>
      <c r="J61" s="54">
        <f t="shared" si="1"/>
        <v>1315</v>
      </c>
      <c r="K61" s="56">
        <v>70</v>
      </c>
      <c r="L61" s="55">
        <f t="shared" si="0"/>
        <v>1385</v>
      </c>
      <c r="M61" s="56">
        <v>65</v>
      </c>
      <c r="N61" s="55">
        <f>SUM(L61:M61)</f>
        <v>1450</v>
      </c>
      <c r="O61" s="56">
        <v>60</v>
      </c>
      <c r="P61" s="55">
        <f>SUM(N61:O61)</f>
        <v>1510</v>
      </c>
      <c r="Q61" s="56">
        <v>0</v>
      </c>
      <c r="R61" s="55">
        <f>SUM(P61:Q61)</f>
        <v>1510</v>
      </c>
      <c r="S61" s="56">
        <v>0</v>
      </c>
      <c r="T61" s="55">
        <f t="shared" si="12"/>
        <v>1510</v>
      </c>
      <c r="U61" s="56">
        <v>0</v>
      </c>
      <c r="V61" s="55">
        <v>1510</v>
      </c>
      <c r="W61" s="56">
        <v>0</v>
      </c>
      <c r="X61" s="55">
        <f>SUM(V61:W61)</f>
        <v>1510</v>
      </c>
    </row>
    <row r="62" spans="2:24" ht="12.75">
      <c r="B62" s="57"/>
      <c r="C62" s="51"/>
      <c r="D62" s="48"/>
      <c r="E62" s="49"/>
      <c r="F62" s="64"/>
      <c r="G62" s="58"/>
      <c r="H62" s="58"/>
      <c r="I62" s="60"/>
      <c r="J62" s="60"/>
      <c r="K62" s="61"/>
      <c r="L62" s="59"/>
      <c r="M62" s="61"/>
      <c r="N62" s="59"/>
      <c r="O62" s="61"/>
      <c r="P62" s="59"/>
      <c r="Q62" s="59"/>
      <c r="R62" s="59"/>
      <c r="S62" s="59"/>
      <c r="T62" s="59"/>
      <c r="U62" s="59"/>
      <c r="V62" s="59"/>
      <c r="W62" s="59"/>
      <c r="X62" s="59"/>
    </row>
    <row r="63" spans="2:24" ht="15.75">
      <c r="B63" s="9" t="s">
        <v>236</v>
      </c>
      <c r="C63" s="38"/>
      <c r="D63" s="39"/>
      <c r="E63" s="40"/>
      <c r="F63" s="64"/>
      <c r="G63" s="58"/>
      <c r="H63" s="58"/>
      <c r="I63" s="60"/>
      <c r="J63" s="60"/>
      <c r="K63" s="65"/>
      <c r="L63" s="64"/>
      <c r="M63" s="65"/>
      <c r="N63" s="64"/>
      <c r="O63" s="65"/>
      <c r="P63" s="64"/>
      <c r="Q63" s="64"/>
      <c r="R63" s="64"/>
      <c r="S63" s="64"/>
      <c r="T63" s="64"/>
      <c r="U63" s="64"/>
      <c r="V63" s="64"/>
      <c r="W63" s="64"/>
      <c r="X63" s="64"/>
    </row>
    <row r="64" spans="1:24" ht="12.75">
      <c r="A64" s="10">
        <v>62</v>
      </c>
      <c r="B64" s="52" t="s">
        <v>200</v>
      </c>
      <c r="C64" s="53" t="s">
        <v>151</v>
      </c>
      <c r="D64" s="44">
        <v>34</v>
      </c>
      <c r="E64" s="45" t="s">
        <v>150</v>
      </c>
      <c r="F64" s="55">
        <v>2555</v>
      </c>
      <c r="G64" s="54">
        <v>90</v>
      </c>
      <c r="H64" s="54">
        <f>SUM(F64:G64)</f>
        <v>2645</v>
      </c>
      <c r="I64" s="54">
        <v>85</v>
      </c>
      <c r="J64" s="54">
        <f t="shared" si="1"/>
        <v>2730</v>
      </c>
      <c r="K64" s="56">
        <v>65</v>
      </c>
      <c r="L64" s="55">
        <f aca="true" t="shared" si="13" ref="L64:L114">SUM(J64:K64)</f>
        <v>2795</v>
      </c>
      <c r="M64" s="56"/>
      <c r="N64" s="55">
        <f aca="true" t="shared" si="14" ref="N64:N70">SUM(L64:M64)</f>
        <v>2795</v>
      </c>
      <c r="O64" s="56">
        <v>60</v>
      </c>
      <c r="P64" s="55">
        <f aca="true" t="shared" si="15" ref="P64:P70">SUM(N64:O64)</f>
        <v>2855</v>
      </c>
      <c r="Q64" s="56">
        <v>0</v>
      </c>
      <c r="R64" s="55">
        <f>SUM(P64:Q64)</f>
        <v>2855</v>
      </c>
      <c r="S64" s="56">
        <v>0</v>
      </c>
      <c r="T64" s="55">
        <f aca="true" t="shared" si="16" ref="T64:T70">SUM(R64:S64)</f>
        <v>2855</v>
      </c>
      <c r="U64" s="56">
        <v>0</v>
      </c>
      <c r="V64" s="55">
        <v>2855</v>
      </c>
      <c r="W64" s="56">
        <v>0</v>
      </c>
      <c r="X64" s="55">
        <f>SUM(V64:W64)</f>
        <v>2855</v>
      </c>
    </row>
    <row r="65" spans="1:24" ht="12.75">
      <c r="A65" s="10">
        <v>63</v>
      </c>
      <c r="B65" s="52" t="s">
        <v>237</v>
      </c>
      <c r="C65" s="53" t="s">
        <v>238</v>
      </c>
      <c r="D65" s="44">
        <v>85</v>
      </c>
      <c r="E65" s="45"/>
      <c r="F65" s="55">
        <v>25</v>
      </c>
      <c r="G65" s="54">
        <v>45</v>
      </c>
      <c r="H65" s="54">
        <f>SUM(F65:G65)</f>
        <v>70</v>
      </c>
      <c r="I65" s="54">
        <v>75</v>
      </c>
      <c r="J65" s="54">
        <f t="shared" si="1"/>
        <v>145</v>
      </c>
      <c r="K65" s="56"/>
      <c r="L65" s="55">
        <f t="shared" si="13"/>
        <v>145</v>
      </c>
      <c r="M65" s="56">
        <v>75</v>
      </c>
      <c r="N65" s="55">
        <f t="shared" si="14"/>
        <v>220</v>
      </c>
      <c r="O65" s="56"/>
      <c r="P65" s="55">
        <f t="shared" si="15"/>
        <v>220</v>
      </c>
      <c r="Q65" s="56">
        <v>0</v>
      </c>
      <c r="R65" s="55">
        <f aca="true" t="shared" si="17" ref="R65:R70">SUM(P65:Q65)</f>
        <v>220</v>
      </c>
      <c r="S65" s="56">
        <v>0</v>
      </c>
      <c r="T65" s="55">
        <f t="shared" si="16"/>
        <v>220</v>
      </c>
      <c r="U65" s="56">
        <v>0</v>
      </c>
      <c r="V65" s="55">
        <v>220</v>
      </c>
      <c r="W65" s="56">
        <v>0</v>
      </c>
      <c r="X65" s="55">
        <f aca="true" t="shared" si="18" ref="X65:X70">SUM(V65:W65)</f>
        <v>220</v>
      </c>
    </row>
    <row r="66" spans="1:24" ht="12.75">
      <c r="A66" s="10">
        <v>64</v>
      </c>
      <c r="B66" s="52" t="s">
        <v>98</v>
      </c>
      <c r="C66" s="53" t="s">
        <v>99</v>
      </c>
      <c r="D66" s="44">
        <v>47</v>
      </c>
      <c r="E66" s="45" t="s">
        <v>14</v>
      </c>
      <c r="F66" s="55">
        <v>1110</v>
      </c>
      <c r="G66" s="54">
        <v>50</v>
      </c>
      <c r="H66" s="54">
        <f>SUM(F66:G66)</f>
        <v>1160</v>
      </c>
      <c r="I66" s="54">
        <v>35</v>
      </c>
      <c r="J66" s="54">
        <f>SUM(H66:I66)</f>
        <v>1195</v>
      </c>
      <c r="K66" s="56">
        <v>60</v>
      </c>
      <c r="L66" s="55">
        <f t="shared" si="13"/>
        <v>1255</v>
      </c>
      <c r="M66" s="56">
        <v>75</v>
      </c>
      <c r="N66" s="55">
        <f t="shared" si="14"/>
        <v>1330</v>
      </c>
      <c r="O66" s="56">
        <v>55</v>
      </c>
      <c r="P66" s="55">
        <f t="shared" si="15"/>
        <v>1385</v>
      </c>
      <c r="Q66" s="56">
        <v>45</v>
      </c>
      <c r="R66" s="55">
        <f t="shared" si="17"/>
        <v>1430</v>
      </c>
      <c r="S66" s="56">
        <v>35</v>
      </c>
      <c r="T66" s="55">
        <f t="shared" si="16"/>
        <v>1465</v>
      </c>
      <c r="U66" s="56">
        <v>30</v>
      </c>
      <c r="V66" s="55">
        <v>1495</v>
      </c>
      <c r="W66" s="56">
        <f>VLOOKUP(A:A,'Rangliste ab 9.Rang'!A:R,18,FALSE)</f>
        <v>15</v>
      </c>
      <c r="X66" s="55">
        <f t="shared" si="18"/>
        <v>1510</v>
      </c>
    </row>
    <row r="67" spans="1:24" ht="12.75">
      <c r="A67" s="10">
        <v>318</v>
      </c>
      <c r="B67" s="62" t="s">
        <v>430</v>
      </c>
      <c r="C67" s="67" t="s">
        <v>429</v>
      </c>
      <c r="D67" s="44">
        <v>94</v>
      </c>
      <c r="E67" s="45" t="s">
        <v>14</v>
      </c>
      <c r="F67" s="55"/>
      <c r="G67" s="54"/>
      <c r="H67" s="54"/>
      <c r="I67" s="54"/>
      <c r="J67" s="54"/>
      <c r="K67" s="56"/>
      <c r="L67" s="55"/>
      <c r="M67" s="56"/>
      <c r="N67" s="55"/>
      <c r="O67" s="56"/>
      <c r="P67" s="55"/>
      <c r="Q67" s="56"/>
      <c r="R67" s="55"/>
      <c r="S67" s="56"/>
      <c r="T67" s="55"/>
      <c r="U67" s="56"/>
      <c r="V67" s="55">
        <v>0</v>
      </c>
      <c r="W67" s="56">
        <f>VLOOKUP(A:A,'Rangliste ab 9.Rang'!A:R,18,FALSE)</f>
        <v>0</v>
      </c>
      <c r="X67" s="55">
        <f>SUM(V67:W67)</f>
        <v>0</v>
      </c>
    </row>
    <row r="68" spans="1:24" ht="12.75">
      <c r="A68" s="10">
        <v>66</v>
      </c>
      <c r="B68" s="52" t="s">
        <v>239</v>
      </c>
      <c r="C68" s="53" t="s">
        <v>240</v>
      </c>
      <c r="D68" s="44">
        <v>77</v>
      </c>
      <c r="E68" s="45"/>
      <c r="F68" s="55">
        <v>135</v>
      </c>
      <c r="G68" s="54">
        <v>75</v>
      </c>
      <c r="H68" s="54">
        <f>SUM(F68:G68)</f>
        <v>210</v>
      </c>
      <c r="I68" s="54">
        <v>75</v>
      </c>
      <c r="J68" s="54">
        <f>SUM(H68:I68)</f>
        <v>285</v>
      </c>
      <c r="K68" s="56"/>
      <c r="L68" s="55">
        <f t="shared" si="13"/>
        <v>285</v>
      </c>
      <c r="M68" s="56"/>
      <c r="N68" s="55">
        <f t="shared" si="14"/>
        <v>285</v>
      </c>
      <c r="O68" s="56"/>
      <c r="P68" s="55">
        <f t="shared" si="15"/>
        <v>285</v>
      </c>
      <c r="Q68" s="56">
        <v>0</v>
      </c>
      <c r="R68" s="55">
        <f t="shared" si="17"/>
        <v>285</v>
      </c>
      <c r="S68" s="56">
        <v>0</v>
      </c>
      <c r="T68" s="55">
        <f t="shared" si="16"/>
        <v>285</v>
      </c>
      <c r="U68" s="56">
        <v>0</v>
      </c>
      <c r="V68" s="55">
        <v>285</v>
      </c>
      <c r="W68" s="56">
        <v>0</v>
      </c>
      <c r="X68" s="55">
        <f t="shared" si="18"/>
        <v>285</v>
      </c>
    </row>
    <row r="69" spans="1:24" ht="12.75">
      <c r="A69" s="10">
        <v>304</v>
      </c>
      <c r="B69" s="62" t="s">
        <v>396</v>
      </c>
      <c r="C69" s="67" t="s">
        <v>367</v>
      </c>
      <c r="D69" s="44">
        <v>92</v>
      </c>
      <c r="E69" s="45" t="s">
        <v>14</v>
      </c>
      <c r="F69" s="55"/>
      <c r="G69" s="54"/>
      <c r="H69" s="54"/>
      <c r="I69" s="54"/>
      <c r="J69" s="54"/>
      <c r="K69" s="56"/>
      <c r="L69" s="55"/>
      <c r="M69" s="56"/>
      <c r="N69" s="55"/>
      <c r="O69" s="56"/>
      <c r="P69" s="55"/>
      <c r="Q69" s="56"/>
      <c r="R69" s="55"/>
      <c r="S69" s="56">
        <v>95</v>
      </c>
      <c r="T69" s="55">
        <f t="shared" si="16"/>
        <v>95</v>
      </c>
      <c r="U69" s="56">
        <v>0</v>
      </c>
      <c r="V69" s="55">
        <v>95</v>
      </c>
      <c r="W69" s="56">
        <f>VLOOKUP(A:A,'Rangliste ab 9.Rang'!A:R,18,FALSE)</f>
        <v>100</v>
      </c>
      <c r="X69" s="55">
        <f t="shared" si="18"/>
        <v>195</v>
      </c>
    </row>
    <row r="70" spans="1:24" ht="12.75">
      <c r="A70" s="10">
        <v>67</v>
      </c>
      <c r="B70" s="52" t="s">
        <v>378</v>
      </c>
      <c r="C70" s="67" t="s">
        <v>238</v>
      </c>
      <c r="D70" s="44">
        <v>61</v>
      </c>
      <c r="E70" s="45" t="s">
        <v>33</v>
      </c>
      <c r="F70" s="55">
        <v>890</v>
      </c>
      <c r="G70" s="54">
        <v>40</v>
      </c>
      <c r="H70" s="54">
        <f>SUM(F70:G70)</f>
        <v>930</v>
      </c>
      <c r="I70" s="54">
        <v>50</v>
      </c>
      <c r="J70" s="54">
        <f>SUM(H70:I70)</f>
        <v>980</v>
      </c>
      <c r="K70" s="56">
        <v>55</v>
      </c>
      <c r="L70" s="55">
        <f t="shared" si="13"/>
        <v>1035</v>
      </c>
      <c r="M70" s="56"/>
      <c r="N70" s="55">
        <f t="shared" si="14"/>
        <v>1035</v>
      </c>
      <c r="O70" s="56">
        <v>45</v>
      </c>
      <c r="P70" s="55">
        <f t="shared" si="15"/>
        <v>1080</v>
      </c>
      <c r="Q70" s="56">
        <v>55</v>
      </c>
      <c r="R70" s="55">
        <f t="shared" si="17"/>
        <v>1135</v>
      </c>
      <c r="S70" s="56">
        <v>50</v>
      </c>
      <c r="T70" s="55">
        <f t="shared" si="16"/>
        <v>1185</v>
      </c>
      <c r="U70" s="56">
        <v>15</v>
      </c>
      <c r="V70" s="55">
        <v>1200</v>
      </c>
      <c r="W70" s="56">
        <v>0</v>
      </c>
      <c r="X70" s="55">
        <f t="shared" si="18"/>
        <v>1200</v>
      </c>
    </row>
    <row r="71" spans="2:24" ht="12.75">
      <c r="B71" s="57"/>
      <c r="C71" s="51"/>
      <c r="D71" s="48"/>
      <c r="E71" s="49"/>
      <c r="F71" s="64"/>
      <c r="G71" s="58"/>
      <c r="H71" s="60"/>
      <c r="I71" s="58"/>
      <c r="J71" s="60"/>
      <c r="K71" s="61"/>
      <c r="L71" s="59"/>
      <c r="M71" s="61"/>
      <c r="N71" s="59"/>
      <c r="O71" s="61"/>
      <c r="P71" s="59"/>
      <c r="Q71" s="59"/>
      <c r="R71" s="59"/>
      <c r="S71" s="59"/>
      <c r="T71" s="59"/>
      <c r="U71" s="59"/>
      <c r="V71" s="59"/>
      <c r="W71" s="59"/>
      <c r="X71" s="59"/>
    </row>
    <row r="72" spans="2:24" ht="15.75">
      <c r="B72" s="9" t="s">
        <v>241</v>
      </c>
      <c r="C72" s="38"/>
      <c r="D72" s="39"/>
      <c r="E72" s="40"/>
      <c r="F72" s="64"/>
      <c r="G72" s="58"/>
      <c r="H72" s="60"/>
      <c r="I72" s="58"/>
      <c r="J72" s="60"/>
      <c r="K72" s="61"/>
      <c r="L72" s="59"/>
      <c r="M72" s="61"/>
      <c r="N72" s="59"/>
      <c r="O72" s="61"/>
      <c r="P72" s="59"/>
      <c r="Q72" s="59"/>
      <c r="R72" s="59"/>
      <c r="S72" s="64"/>
      <c r="T72" s="59"/>
      <c r="U72" s="64"/>
      <c r="V72" s="59"/>
      <c r="W72" s="64"/>
      <c r="X72" s="59"/>
    </row>
    <row r="73" spans="1:24" ht="12.75">
      <c r="A73" s="10">
        <v>68</v>
      </c>
      <c r="B73" s="62" t="s">
        <v>118</v>
      </c>
      <c r="C73" s="53" t="s">
        <v>47</v>
      </c>
      <c r="D73" s="44">
        <v>37</v>
      </c>
      <c r="E73" s="45" t="s">
        <v>46</v>
      </c>
      <c r="F73" s="55">
        <v>1065</v>
      </c>
      <c r="G73" s="54">
        <v>80</v>
      </c>
      <c r="H73" s="54">
        <f>SUM(F73:G73)</f>
        <v>1145</v>
      </c>
      <c r="I73" s="54">
        <v>85</v>
      </c>
      <c r="J73" s="54">
        <f>SUM(H73:I73)</f>
        <v>1230</v>
      </c>
      <c r="K73" s="56">
        <v>70</v>
      </c>
      <c r="L73" s="55">
        <f t="shared" si="13"/>
        <v>1300</v>
      </c>
      <c r="M73" s="56">
        <v>85</v>
      </c>
      <c r="N73" s="55">
        <f aca="true" t="shared" si="19" ref="N73:N83">SUM(L73:M73)</f>
        <v>1385</v>
      </c>
      <c r="O73" s="56">
        <v>75</v>
      </c>
      <c r="P73" s="55">
        <f aca="true" t="shared" si="20" ref="P73:P83">SUM(N73:O73)</f>
        <v>1460</v>
      </c>
      <c r="Q73" s="56">
        <v>85</v>
      </c>
      <c r="R73" s="55">
        <f>SUM(P73:Q73)</f>
        <v>1545</v>
      </c>
      <c r="S73" s="56">
        <v>0</v>
      </c>
      <c r="T73" s="55">
        <f aca="true" t="shared" si="21" ref="T73:T83">SUM(R73:S73)</f>
        <v>1545</v>
      </c>
      <c r="U73" s="56">
        <v>0</v>
      </c>
      <c r="V73" s="55">
        <v>1545</v>
      </c>
      <c r="W73" s="56">
        <v>0</v>
      </c>
      <c r="X73" s="55">
        <f>SUM(V73:W73)</f>
        <v>1545</v>
      </c>
    </row>
    <row r="74" spans="1:24" ht="12.75">
      <c r="A74" s="10">
        <v>69</v>
      </c>
      <c r="B74" s="52" t="s">
        <v>119</v>
      </c>
      <c r="C74" s="53" t="s">
        <v>111</v>
      </c>
      <c r="D74" s="44">
        <v>50</v>
      </c>
      <c r="E74" s="45" t="s">
        <v>46</v>
      </c>
      <c r="F74" s="55">
        <v>1210</v>
      </c>
      <c r="G74" s="54">
        <v>35</v>
      </c>
      <c r="H74" s="54">
        <f>SUM(F74:G74)</f>
        <v>1245</v>
      </c>
      <c r="I74" s="54">
        <v>40</v>
      </c>
      <c r="J74" s="54">
        <f>SUM(H74:I74)</f>
        <v>1285</v>
      </c>
      <c r="K74" s="56">
        <v>40</v>
      </c>
      <c r="L74" s="55">
        <f t="shared" si="13"/>
        <v>1325</v>
      </c>
      <c r="M74" s="56">
        <v>50</v>
      </c>
      <c r="N74" s="55">
        <f t="shared" si="19"/>
        <v>1375</v>
      </c>
      <c r="O74" s="56">
        <v>55</v>
      </c>
      <c r="P74" s="55">
        <f t="shared" si="20"/>
        <v>1430</v>
      </c>
      <c r="Q74" s="56">
        <v>35</v>
      </c>
      <c r="R74" s="55">
        <f aca="true" t="shared" si="22" ref="R74:R83">SUM(P74:Q74)</f>
        <v>1465</v>
      </c>
      <c r="S74" s="56">
        <v>45</v>
      </c>
      <c r="T74" s="55">
        <f t="shared" si="21"/>
        <v>1510</v>
      </c>
      <c r="U74" s="56">
        <v>0</v>
      </c>
      <c r="V74" s="55">
        <v>1510</v>
      </c>
      <c r="W74" s="56">
        <v>0</v>
      </c>
      <c r="X74" s="55">
        <f aca="true" t="shared" si="23" ref="X74:X83">SUM(V74:W74)</f>
        <v>1510</v>
      </c>
    </row>
    <row r="75" spans="1:24" ht="12.75">
      <c r="A75" s="10">
        <v>72</v>
      </c>
      <c r="B75" s="52" t="s">
        <v>120</v>
      </c>
      <c r="C75" s="53" t="s">
        <v>27</v>
      </c>
      <c r="D75" s="44">
        <v>46</v>
      </c>
      <c r="E75" s="45" t="s">
        <v>46</v>
      </c>
      <c r="F75" s="55">
        <v>1545</v>
      </c>
      <c r="G75" s="54">
        <v>65</v>
      </c>
      <c r="H75" s="54">
        <f>SUM(F75:G75)</f>
        <v>1610</v>
      </c>
      <c r="I75" s="54">
        <v>65</v>
      </c>
      <c r="J75" s="54">
        <f>SUM(H75:I75)</f>
        <v>1675</v>
      </c>
      <c r="K75" s="56">
        <v>55</v>
      </c>
      <c r="L75" s="55">
        <f t="shared" si="13"/>
        <v>1730</v>
      </c>
      <c r="M75" s="56">
        <v>55</v>
      </c>
      <c r="N75" s="55">
        <f t="shared" si="19"/>
        <v>1785</v>
      </c>
      <c r="O75" s="56">
        <v>70</v>
      </c>
      <c r="P75" s="55">
        <f t="shared" si="20"/>
        <v>1855</v>
      </c>
      <c r="Q75" s="56">
        <v>75</v>
      </c>
      <c r="R75" s="55">
        <f t="shared" si="22"/>
        <v>1930</v>
      </c>
      <c r="S75" s="56">
        <v>85</v>
      </c>
      <c r="T75" s="55">
        <f t="shared" si="21"/>
        <v>2015</v>
      </c>
      <c r="U75" s="56">
        <v>65</v>
      </c>
      <c r="V75" s="55">
        <v>2080</v>
      </c>
      <c r="W75" s="56">
        <v>0</v>
      </c>
      <c r="X75" s="55">
        <f t="shared" si="23"/>
        <v>2080</v>
      </c>
    </row>
    <row r="76" spans="1:24" ht="12.75">
      <c r="A76" s="10">
        <v>283</v>
      </c>
      <c r="B76" s="52" t="s">
        <v>359</v>
      </c>
      <c r="C76" s="53" t="s">
        <v>360</v>
      </c>
      <c r="D76" s="44">
        <v>94</v>
      </c>
      <c r="E76" s="45" t="s">
        <v>14</v>
      </c>
      <c r="F76" s="55"/>
      <c r="G76" s="54"/>
      <c r="H76" s="54"/>
      <c r="I76" s="54"/>
      <c r="J76" s="54"/>
      <c r="K76" s="56"/>
      <c r="L76" s="55"/>
      <c r="M76" s="56"/>
      <c r="N76" s="55"/>
      <c r="O76" s="56"/>
      <c r="P76" s="55">
        <v>0</v>
      </c>
      <c r="Q76" s="56">
        <v>40</v>
      </c>
      <c r="R76" s="55">
        <f>SUM(P76:Q76)</f>
        <v>40</v>
      </c>
      <c r="S76" s="56">
        <v>60</v>
      </c>
      <c r="T76" s="55">
        <f t="shared" si="21"/>
        <v>100</v>
      </c>
      <c r="U76" s="56">
        <v>70</v>
      </c>
      <c r="V76" s="55">
        <v>170</v>
      </c>
      <c r="W76" s="56">
        <f>VLOOKUP(A:A,'Rangliste ab 9.Rang'!A:R,18,FALSE)</f>
        <v>95</v>
      </c>
      <c r="X76" s="55">
        <f t="shared" si="23"/>
        <v>265</v>
      </c>
    </row>
    <row r="77" spans="1:24" ht="12.75">
      <c r="A77" s="10">
        <v>75</v>
      </c>
      <c r="B77" s="52" t="s">
        <v>243</v>
      </c>
      <c r="C77" s="53" t="s">
        <v>154</v>
      </c>
      <c r="D77" s="44">
        <v>54</v>
      </c>
      <c r="E77" s="45"/>
      <c r="F77" s="55">
        <v>180</v>
      </c>
      <c r="G77" s="54">
        <v>55</v>
      </c>
      <c r="H77" s="54">
        <f>SUM(F77:G77)</f>
        <v>235</v>
      </c>
      <c r="I77" s="54">
        <v>35</v>
      </c>
      <c r="J77" s="54">
        <f>SUM(H77:I77)</f>
        <v>270</v>
      </c>
      <c r="K77" s="56">
        <v>40</v>
      </c>
      <c r="L77" s="55">
        <f t="shared" si="13"/>
        <v>310</v>
      </c>
      <c r="M77" s="56">
        <v>50</v>
      </c>
      <c r="N77" s="55">
        <f t="shared" si="19"/>
        <v>360</v>
      </c>
      <c r="O77" s="56"/>
      <c r="P77" s="55">
        <f t="shared" si="20"/>
        <v>360</v>
      </c>
      <c r="Q77" s="56">
        <v>0</v>
      </c>
      <c r="R77" s="55">
        <f t="shared" si="22"/>
        <v>360</v>
      </c>
      <c r="S77" s="56">
        <v>0</v>
      </c>
      <c r="T77" s="55">
        <f t="shared" si="21"/>
        <v>360</v>
      </c>
      <c r="U77" s="56">
        <v>0</v>
      </c>
      <c r="V77" s="55">
        <v>360</v>
      </c>
      <c r="W77" s="56">
        <v>0</v>
      </c>
      <c r="X77" s="55">
        <f t="shared" si="23"/>
        <v>360</v>
      </c>
    </row>
    <row r="78" spans="1:24" ht="12.75">
      <c r="A78" s="10">
        <v>76</v>
      </c>
      <c r="B78" s="52" t="s">
        <v>100</v>
      </c>
      <c r="C78" s="53" t="s">
        <v>101</v>
      </c>
      <c r="D78" s="44">
        <v>86</v>
      </c>
      <c r="E78" s="45" t="s">
        <v>14</v>
      </c>
      <c r="F78" s="55"/>
      <c r="G78" s="54"/>
      <c r="H78" s="54"/>
      <c r="I78" s="54"/>
      <c r="J78" s="54">
        <v>0</v>
      </c>
      <c r="K78" s="56">
        <v>75</v>
      </c>
      <c r="L78" s="55">
        <v>75</v>
      </c>
      <c r="M78" s="56">
        <v>85</v>
      </c>
      <c r="N78" s="55">
        <f t="shared" si="19"/>
        <v>160</v>
      </c>
      <c r="O78" s="56">
        <v>80</v>
      </c>
      <c r="P78" s="55">
        <f t="shared" si="20"/>
        <v>240</v>
      </c>
      <c r="Q78" s="56">
        <v>85</v>
      </c>
      <c r="R78" s="55">
        <f t="shared" si="22"/>
        <v>325</v>
      </c>
      <c r="S78" s="56">
        <v>0</v>
      </c>
      <c r="T78" s="55">
        <f t="shared" si="21"/>
        <v>325</v>
      </c>
      <c r="U78" s="56">
        <v>0</v>
      </c>
      <c r="V78" s="55">
        <v>325</v>
      </c>
      <c r="W78" s="56">
        <v>0</v>
      </c>
      <c r="X78" s="55">
        <f t="shared" si="23"/>
        <v>325</v>
      </c>
    </row>
    <row r="79" spans="1:24" ht="12.75">
      <c r="A79" s="10">
        <v>77</v>
      </c>
      <c r="B79" s="52" t="s">
        <v>244</v>
      </c>
      <c r="C79" s="53" t="s">
        <v>16</v>
      </c>
      <c r="D79" s="44">
        <v>72</v>
      </c>
      <c r="E79" s="45" t="s">
        <v>14</v>
      </c>
      <c r="F79" s="55">
        <v>900</v>
      </c>
      <c r="G79" s="54">
        <v>90</v>
      </c>
      <c r="H79" s="54">
        <f>SUM(F79:G79)</f>
        <v>990</v>
      </c>
      <c r="I79" s="54">
        <v>95</v>
      </c>
      <c r="J79" s="54">
        <f>SUM(H79:I79)</f>
        <v>1085</v>
      </c>
      <c r="K79" s="56">
        <v>100</v>
      </c>
      <c r="L79" s="55">
        <f t="shared" si="13"/>
        <v>1185</v>
      </c>
      <c r="M79" s="56">
        <v>85</v>
      </c>
      <c r="N79" s="55">
        <f t="shared" si="19"/>
        <v>1270</v>
      </c>
      <c r="O79" s="56">
        <v>90</v>
      </c>
      <c r="P79" s="55">
        <f t="shared" si="20"/>
        <v>1360</v>
      </c>
      <c r="Q79" s="56">
        <v>0</v>
      </c>
      <c r="R79" s="55">
        <f t="shared" si="22"/>
        <v>1360</v>
      </c>
      <c r="S79" s="56">
        <v>0</v>
      </c>
      <c r="T79" s="55">
        <f t="shared" si="21"/>
        <v>1360</v>
      </c>
      <c r="U79" s="56">
        <v>0</v>
      </c>
      <c r="V79" s="55">
        <v>1360</v>
      </c>
      <c r="W79" s="56">
        <v>0</v>
      </c>
      <c r="X79" s="55">
        <f t="shared" si="23"/>
        <v>1360</v>
      </c>
    </row>
    <row r="80" spans="1:24" ht="12.75">
      <c r="A80" s="10">
        <v>85</v>
      </c>
      <c r="B80" s="52" t="s">
        <v>246</v>
      </c>
      <c r="C80" s="53" t="s">
        <v>103</v>
      </c>
      <c r="D80" s="44">
        <v>66</v>
      </c>
      <c r="E80" s="45" t="s">
        <v>33</v>
      </c>
      <c r="F80" s="55">
        <v>395</v>
      </c>
      <c r="G80" s="54">
        <v>70</v>
      </c>
      <c r="H80" s="54">
        <f>SUM(F80:G80)</f>
        <v>465</v>
      </c>
      <c r="I80" s="54">
        <v>70</v>
      </c>
      <c r="J80" s="54">
        <f>SUM(H80:I80)</f>
        <v>535</v>
      </c>
      <c r="K80" s="56">
        <v>50</v>
      </c>
      <c r="L80" s="55">
        <f t="shared" si="13"/>
        <v>585</v>
      </c>
      <c r="M80" s="56"/>
      <c r="N80" s="55">
        <f t="shared" si="19"/>
        <v>585</v>
      </c>
      <c r="O80" s="56"/>
      <c r="P80" s="55">
        <f t="shared" si="20"/>
        <v>585</v>
      </c>
      <c r="Q80" s="56">
        <v>0</v>
      </c>
      <c r="R80" s="55">
        <f t="shared" si="22"/>
        <v>585</v>
      </c>
      <c r="S80" s="56">
        <v>0</v>
      </c>
      <c r="T80" s="55">
        <f t="shared" si="21"/>
        <v>585</v>
      </c>
      <c r="U80" s="56">
        <v>0</v>
      </c>
      <c r="V80" s="55">
        <v>585</v>
      </c>
      <c r="W80" s="56">
        <f>VLOOKUP(A:A,'Rangliste ab 9.Rang'!A:R,18,FALSE)</f>
        <v>55</v>
      </c>
      <c r="X80" s="55">
        <f t="shared" si="23"/>
        <v>640</v>
      </c>
    </row>
    <row r="81" spans="1:24" ht="12.75">
      <c r="A81" s="10">
        <v>86</v>
      </c>
      <c r="B81" s="52" t="s">
        <v>89</v>
      </c>
      <c r="C81" s="53" t="s">
        <v>23</v>
      </c>
      <c r="D81" s="44">
        <v>92</v>
      </c>
      <c r="E81" s="45" t="s">
        <v>14</v>
      </c>
      <c r="F81" s="55"/>
      <c r="G81" s="54"/>
      <c r="H81" s="54"/>
      <c r="I81" s="54"/>
      <c r="J81" s="54"/>
      <c r="K81" s="56"/>
      <c r="L81" s="55"/>
      <c r="M81" s="56">
        <v>55</v>
      </c>
      <c r="N81" s="55">
        <f t="shared" si="19"/>
        <v>55</v>
      </c>
      <c r="O81" s="56">
        <v>95</v>
      </c>
      <c r="P81" s="55">
        <f t="shared" si="20"/>
        <v>150</v>
      </c>
      <c r="Q81" s="56">
        <v>85</v>
      </c>
      <c r="R81" s="55">
        <f t="shared" si="22"/>
        <v>235</v>
      </c>
      <c r="S81" s="56">
        <v>85</v>
      </c>
      <c r="T81" s="55">
        <f t="shared" si="21"/>
        <v>320</v>
      </c>
      <c r="U81" s="56">
        <v>80</v>
      </c>
      <c r="V81" s="55">
        <v>400</v>
      </c>
      <c r="W81" s="56">
        <f>VLOOKUP(A:A,'Rangliste ab 9.Rang'!A:R,18,FALSE)</f>
        <v>85</v>
      </c>
      <c r="X81" s="55">
        <f t="shared" si="23"/>
        <v>485</v>
      </c>
    </row>
    <row r="82" spans="1:24" ht="12.75">
      <c r="A82" s="10">
        <v>284</v>
      </c>
      <c r="B82" s="52" t="s">
        <v>361</v>
      </c>
      <c r="C82" s="53" t="s">
        <v>23</v>
      </c>
      <c r="D82" s="44">
        <v>94</v>
      </c>
      <c r="E82" s="45" t="s">
        <v>14</v>
      </c>
      <c r="F82" s="55"/>
      <c r="G82" s="54"/>
      <c r="H82" s="54"/>
      <c r="I82" s="54"/>
      <c r="J82" s="54"/>
      <c r="K82" s="56"/>
      <c r="L82" s="55"/>
      <c r="M82" s="56"/>
      <c r="N82" s="55"/>
      <c r="O82" s="56"/>
      <c r="P82" s="55">
        <v>0</v>
      </c>
      <c r="Q82" s="56">
        <v>85</v>
      </c>
      <c r="R82" s="55">
        <f>SUM(P82:Q82)</f>
        <v>85</v>
      </c>
      <c r="S82" s="56">
        <v>80</v>
      </c>
      <c r="T82" s="55">
        <f t="shared" si="21"/>
        <v>165</v>
      </c>
      <c r="U82" s="56">
        <v>95</v>
      </c>
      <c r="V82" s="55">
        <v>260</v>
      </c>
      <c r="W82" s="56">
        <f>VLOOKUP(A:A,'Rangliste ab 9.Rang'!A:R,18,FALSE)</f>
        <v>90</v>
      </c>
      <c r="X82" s="55">
        <f t="shared" si="23"/>
        <v>350</v>
      </c>
    </row>
    <row r="83" spans="1:24" ht="12.75">
      <c r="A83" s="10">
        <v>87</v>
      </c>
      <c r="B83" s="52" t="s">
        <v>22</v>
      </c>
      <c r="C83" s="53" t="s">
        <v>23</v>
      </c>
      <c r="D83" s="44">
        <v>61</v>
      </c>
      <c r="E83" s="45" t="s">
        <v>14</v>
      </c>
      <c r="F83" s="55">
        <v>1885</v>
      </c>
      <c r="G83" s="54">
        <v>90</v>
      </c>
      <c r="H83" s="54">
        <f>SUM(F83:G83)</f>
        <v>1975</v>
      </c>
      <c r="I83" s="54">
        <v>85</v>
      </c>
      <c r="J83" s="54">
        <f>SUM(H83:I83)</f>
        <v>2060</v>
      </c>
      <c r="K83" s="56">
        <v>85</v>
      </c>
      <c r="L83" s="55">
        <f t="shared" si="13"/>
        <v>2145</v>
      </c>
      <c r="M83" s="56">
        <v>75</v>
      </c>
      <c r="N83" s="55">
        <f t="shared" si="19"/>
        <v>2220</v>
      </c>
      <c r="O83" s="56">
        <v>75</v>
      </c>
      <c r="P83" s="55">
        <f t="shared" si="20"/>
        <v>2295</v>
      </c>
      <c r="Q83" s="56">
        <v>90</v>
      </c>
      <c r="R83" s="55">
        <f t="shared" si="22"/>
        <v>2385</v>
      </c>
      <c r="S83" s="56">
        <v>95</v>
      </c>
      <c r="T83" s="55">
        <f t="shared" si="21"/>
        <v>2480</v>
      </c>
      <c r="U83" s="56">
        <v>85</v>
      </c>
      <c r="V83" s="55">
        <v>2565</v>
      </c>
      <c r="W83" s="56">
        <v>0</v>
      </c>
      <c r="X83" s="55">
        <f t="shared" si="23"/>
        <v>2565</v>
      </c>
    </row>
    <row r="84" spans="2:24" ht="12.75">
      <c r="B84" s="57"/>
      <c r="C84" s="51"/>
      <c r="D84" s="48"/>
      <c r="E84" s="49"/>
      <c r="F84" s="64"/>
      <c r="G84" s="58"/>
      <c r="H84" s="60"/>
      <c r="I84" s="58"/>
      <c r="J84" s="60"/>
      <c r="K84" s="61"/>
      <c r="L84" s="59"/>
      <c r="M84" s="61"/>
      <c r="N84" s="59"/>
      <c r="O84" s="61"/>
      <c r="P84" s="59"/>
      <c r="Q84" s="59"/>
      <c r="R84" s="59"/>
      <c r="S84" s="59"/>
      <c r="T84" s="59"/>
      <c r="U84" s="59"/>
      <c r="V84" s="59"/>
      <c r="W84" s="59"/>
      <c r="X84" s="59"/>
    </row>
    <row r="85" spans="2:24" ht="15.75">
      <c r="B85" s="9" t="s">
        <v>247</v>
      </c>
      <c r="C85" s="38"/>
      <c r="D85" s="39"/>
      <c r="E85" s="40"/>
      <c r="F85" s="64"/>
      <c r="G85" s="58"/>
      <c r="H85" s="60"/>
      <c r="I85" s="58"/>
      <c r="J85" s="60"/>
      <c r="K85" s="61"/>
      <c r="L85" s="59"/>
      <c r="M85" s="61"/>
      <c r="N85" s="59"/>
      <c r="O85" s="61"/>
      <c r="P85" s="59"/>
      <c r="Q85" s="59"/>
      <c r="R85" s="59"/>
      <c r="S85" s="64"/>
      <c r="T85" s="59"/>
      <c r="U85" s="64"/>
      <c r="V85" s="59"/>
      <c r="W85" s="64"/>
      <c r="X85" s="59"/>
    </row>
    <row r="86" spans="1:24" ht="12.75">
      <c r="A86" s="10">
        <v>91</v>
      </c>
      <c r="B86" s="52" t="s">
        <v>24</v>
      </c>
      <c r="C86" s="53" t="s">
        <v>25</v>
      </c>
      <c r="D86" s="44">
        <v>51</v>
      </c>
      <c r="E86" s="45" t="s">
        <v>14</v>
      </c>
      <c r="F86" s="55">
        <v>395</v>
      </c>
      <c r="G86" s="54">
        <v>55</v>
      </c>
      <c r="H86" s="54">
        <f>SUM(F86:G86)</f>
        <v>450</v>
      </c>
      <c r="I86" s="54">
        <v>60</v>
      </c>
      <c r="J86" s="54">
        <f>SUM(H86:I86)</f>
        <v>510</v>
      </c>
      <c r="K86" s="56">
        <v>60</v>
      </c>
      <c r="L86" s="55">
        <f t="shared" si="13"/>
        <v>570</v>
      </c>
      <c r="M86" s="56">
        <v>70</v>
      </c>
      <c r="N86" s="55">
        <f aca="true" t="shared" si="24" ref="N86:N100">SUM(L86:M86)</f>
        <v>640</v>
      </c>
      <c r="O86" s="56">
        <v>50</v>
      </c>
      <c r="P86" s="55">
        <f aca="true" t="shared" si="25" ref="P86:P100">SUM(N86:O86)</f>
        <v>690</v>
      </c>
      <c r="Q86" s="56">
        <v>65</v>
      </c>
      <c r="R86" s="55">
        <f>SUM(P86:Q86)</f>
        <v>755</v>
      </c>
      <c r="S86" s="56">
        <v>75</v>
      </c>
      <c r="T86" s="55">
        <f aca="true" t="shared" si="26" ref="T86:T100">SUM(R86:S86)</f>
        <v>830</v>
      </c>
      <c r="U86" s="56">
        <v>90</v>
      </c>
      <c r="V86" s="55">
        <v>920</v>
      </c>
      <c r="W86" s="56">
        <f>VLOOKUP(A:A,'Rangliste ab 9.Rang'!A:R,18,FALSE)</f>
        <v>70</v>
      </c>
      <c r="X86" s="55">
        <f>SUM(V86:W86)</f>
        <v>990</v>
      </c>
    </row>
    <row r="87" spans="1:24" ht="12.75">
      <c r="A87" s="10">
        <v>92</v>
      </c>
      <c r="B87" s="52" t="s">
        <v>248</v>
      </c>
      <c r="C87" s="53" t="s">
        <v>249</v>
      </c>
      <c r="D87" s="44">
        <v>62</v>
      </c>
      <c r="E87" s="45"/>
      <c r="F87" s="55">
        <v>985</v>
      </c>
      <c r="G87" s="54">
        <v>45</v>
      </c>
      <c r="H87" s="54">
        <f>SUM(F87:G87)</f>
        <v>1030</v>
      </c>
      <c r="I87" s="54">
        <v>40</v>
      </c>
      <c r="J87" s="54">
        <f>SUM(H87:I87)</f>
        <v>1070</v>
      </c>
      <c r="K87" s="56"/>
      <c r="L87" s="55">
        <f t="shared" si="13"/>
        <v>1070</v>
      </c>
      <c r="M87" s="56"/>
      <c r="N87" s="55">
        <f t="shared" si="24"/>
        <v>1070</v>
      </c>
      <c r="O87" s="56"/>
      <c r="P87" s="55">
        <f t="shared" si="25"/>
        <v>1070</v>
      </c>
      <c r="Q87" s="56">
        <v>0</v>
      </c>
      <c r="R87" s="55">
        <f aca="true" t="shared" si="27" ref="R87:R100">SUM(P87:Q87)</f>
        <v>1070</v>
      </c>
      <c r="S87" s="56">
        <v>0</v>
      </c>
      <c r="T87" s="55">
        <f t="shared" si="26"/>
        <v>1070</v>
      </c>
      <c r="U87" s="56">
        <v>0</v>
      </c>
      <c r="V87" s="55">
        <v>1070</v>
      </c>
      <c r="W87" s="56">
        <v>0</v>
      </c>
      <c r="X87" s="55">
        <f aca="true" t="shared" si="28" ref="X87:X101">SUM(V87:W87)</f>
        <v>1070</v>
      </c>
    </row>
    <row r="88" spans="1:24" ht="12.75">
      <c r="A88" s="10">
        <v>93</v>
      </c>
      <c r="B88" s="52" t="s">
        <v>250</v>
      </c>
      <c r="C88" s="53" t="s">
        <v>251</v>
      </c>
      <c r="D88" s="44">
        <v>36</v>
      </c>
      <c r="E88" s="45" t="s">
        <v>46</v>
      </c>
      <c r="F88" s="55">
        <v>1790</v>
      </c>
      <c r="G88" s="54">
        <v>40</v>
      </c>
      <c r="H88" s="54">
        <f>SUM(F88:G88)</f>
        <v>1830</v>
      </c>
      <c r="I88" s="54">
        <v>50</v>
      </c>
      <c r="J88" s="54">
        <f>SUM(H88:I88)</f>
        <v>1880</v>
      </c>
      <c r="K88" s="56">
        <v>45</v>
      </c>
      <c r="L88" s="55">
        <f t="shared" si="13"/>
        <v>1925</v>
      </c>
      <c r="M88" s="56">
        <v>50</v>
      </c>
      <c r="N88" s="55">
        <f t="shared" si="24"/>
        <v>1975</v>
      </c>
      <c r="O88" s="56"/>
      <c r="P88" s="55">
        <f t="shared" si="25"/>
        <v>1975</v>
      </c>
      <c r="Q88" s="56">
        <v>0</v>
      </c>
      <c r="R88" s="55">
        <f t="shared" si="27"/>
        <v>1975</v>
      </c>
      <c r="S88" s="56">
        <v>0</v>
      </c>
      <c r="T88" s="55">
        <f t="shared" si="26"/>
        <v>1975</v>
      </c>
      <c r="U88" s="56">
        <v>0</v>
      </c>
      <c r="V88" s="55">
        <v>1975</v>
      </c>
      <c r="W88" s="56">
        <v>0</v>
      </c>
      <c r="X88" s="55">
        <f t="shared" si="28"/>
        <v>1975</v>
      </c>
    </row>
    <row r="89" spans="1:24" ht="12.75">
      <c r="A89" s="10">
        <v>96</v>
      </c>
      <c r="B89" s="52" t="s">
        <v>252</v>
      </c>
      <c r="C89" s="53" t="s">
        <v>55</v>
      </c>
      <c r="D89" s="44">
        <v>48</v>
      </c>
      <c r="E89" s="45" t="s">
        <v>46</v>
      </c>
      <c r="F89" s="55">
        <v>200</v>
      </c>
      <c r="G89" s="54"/>
      <c r="H89" s="54">
        <f>SUM(F89:G89)</f>
        <v>200</v>
      </c>
      <c r="I89" s="54">
        <v>35</v>
      </c>
      <c r="J89" s="54">
        <f>SUM(H89:I89)</f>
        <v>235</v>
      </c>
      <c r="K89" s="56">
        <v>35</v>
      </c>
      <c r="L89" s="55">
        <f t="shared" si="13"/>
        <v>270</v>
      </c>
      <c r="M89" s="56">
        <v>50</v>
      </c>
      <c r="N89" s="55">
        <f t="shared" si="24"/>
        <v>320</v>
      </c>
      <c r="O89" s="56"/>
      <c r="P89" s="55">
        <f t="shared" si="25"/>
        <v>320</v>
      </c>
      <c r="Q89" s="56">
        <v>0</v>
      </c>
      <c r="R89" s="55">
        <f t="shared" si="27"/>
        <v>320</v>
      </c>
      <c r="S89" s="56">
        <v>0</v>
      </c>
      <c r="T89" s="55">
        <f t="shared" si="26"/>
        <v>320</v>
      </c>
      <c r="U89" s="56">
        <v>0</v>
      </c>
      <c r="V89" s="55">
        <v>320</v>
      </c>
      <c r="W89" s="56">
        <v>0</v>
      </c>
      <c r="X89" s="55">
        <f t="shared" si="28"/>
        <v>320</v>
      </c>
    </row>
    <row r="90" spans="1:24" ht="12.75">
      <c r="A90" s="10">
        <v>97</v>
      </c>
      <c r="B90" s="52" t="s">
        <v>160</v>
      </c>
      <c r="C90" s="53" t="s">
        <v>126</v>
      </c>
      <c r="D90" s="44">
        <v>64</v>
      </c>
      <c r="E90" s="45" t="s">
        <v>46</v>
      </c>
      <c r="F90" s="55"/>
      <c r="G90" s="54"/>
      <c r="H90" s="54"/>
      <c r="I90" s="54"/>
      <c r="J90" s="54"/>
      <c r="K90" s="56"/>
      <c r="L90" s="55"/>
      <c r="M90" s="56">
        <v>50</v>
      </c>
      <c r="N90" s="55">
        <f t="shared" si="24"/>
        <v>50</v>
      </c>
      <c r="O90" s="56">
        <v>80</v>
      </c>
      <c r="P90" s="55">
        <f t="shared" si="25"/>
        <v>130</v>
      </c>
      <c r="Q90" s="56">
        <v>0</v>
      </c>
      <c r="R90" s="55">
        <f t="shared" si="27"/>
        <v>130</v>
      </c>
      <c r="S90" s="56">
        <v>0</v>
      </c>
      <c r="T90" s="55">
        <f t="shared" si="26"/>
        <v>130</v>
      </c>
      <c r="U90" s="56">
        <v>0</v>
      </c>
      <c r="V90" s="55">
        <v>130</v>
      </c>
      <c r="W90" s="56">
        <v>0</v>
      </c>
      <c r="X90" s="55">
        <f t="shared" si="28"/>
        <v>130</v>
      </c>
    </row>
    <row r="91" spans="1:24" ht="12.75">
      <c r="A91" s="10">
        <v>99</v>
      </c>
      <c r="B91" s="52" t="s">
        <v>253</v>
      </c>
      <c r="C91" s="53" t="s">
        <v>254</v>
      </c>
      <c r="D91" s="44">
        <v>65</v>
      </c>
      <c r="E91" s="45"/>
      <c r="F91" s="55">
        <v>1345</v>
      </c>
      <c r="G91" s="54">
        <v>85</v>
      </c>
      <c r="H91" s="54">
        <f>SUM(F91:G91)</f>
        <v>1430</v>
      </c>
      <c r="I91" s="54">
        <v>85</v>
      </c>
      <c r="J91" s="54">
        <f>SUM(H91:I91)</f>
        <v>1515</v>
      </c>
      <c r="K91" s="56"/>
      <c r="L91" s="55">
        <f t="shared" si="13"/>
        <v>1515</v>
      </c>
      <c r="M91" s="56"/>
      <c r="N91" s="55">
        <f t="shared" si="24"/>
        <v>1515</v>
      </c>
      <c r="O91" s="56"/>
      <c r="P91" s="55">
        <f t="shared" si="25"/>
        <v>1515</v>
      </c>
      <c r="Q91" s="56">
        <v>0</v>
      </c>
      <c r="R91" s="55">
        <f t="shared" si="27"/>
        <v>1515</v>
      </c>
      <c r="S91" s="56">
        <v>0</v>
      </c>
      <c r="T91" s="55">
        <f t="shared" si="26"/>
        <v>1515</v>
      </c>
      <c r="U91" s="56">
        <v>0</v>
      </c>
      <c r="V91" s="55">
        <v>1515</v>
      </c>
      <c r="W91" s="56">
        <v>0</v>
      </c>
      <c r="X91" s="55">
        <f t="shared" si="28"/>
        <v>1515</v>
      </c>
    </row>
    <row r="92" spans="1:24" ht="12.75">
      <c r="A92" s="10">
        <v>100</v>
      </c>
      <c r="B92" s="52" t="s">
        <v>255</v>
      </c>
      <c r="C92" s="53" t="s">
        <v>256</v>
      </c>
      <c r="D92" s="44">
        <v>72</v>
      </c>
      <c r="E92" s="45"/>
      <c r="F92" s="55">
        <v>955</v>
      </c>
      <c r="G92" s="54">
        <v>90</v>
      </c>
      <c r="H92" s="54">
        <f>SUM(F92:G92)</f>
        <v>1045</v>
      </c>
      <c r="I92" s="54">
        <v>90</v>
      </c>
      <c r="J92" s="54">
        <f>SUM(H92:I92)</f>
        <v>1135</v>
      </c>
      <c r="K92" s="56">
        <v>95</v>
      </c>
      <c r="L92" s="55">
        <f t="shared" si="13"/>
        <v>1230</v>
      </c>
      <c r="M92" s="56">
        <v>80</v>
      </c>
      <c r="N92" s="55">
        <f t="shared" si="24"/>
        <v>1310</v>
      </c>
      <c r="O92" s="56"/>
      <c r="P92" s="55">
        <f t="shared" si="25"/>
        <v>1310</v>
      </c>
      <c r="Q92" s="56">
        <v>0</v>
      </c>
      <c r="R92" s="55">
        <f t="shared" si="27"/>
        <v>1310</v>
      </c>
      <c r="S92" s="56">
        <v>0</v>
      </c>
      <c r="T92" s="55">
        <f t="shared" si="26"/>
        <v>1310</v>
      </c>
      <c r="U92" s="56">
        <v>0</v>
      </c>
      <c r="V92" s="55">
        <v>1310</v>
      </c>
      <c r="W92" s="56">
        <v>0</v>
      </c>
      <c r="X92" s="55">
        <f t="shared" si="28"/>
        <v>1310</v>
      </c>
    </row>
    <row r="93" spans="1:24" ht="12.75">
      <c r="A93" s="10">
        <v>101</v>
      </c>
      <c r="B93" s="52" t="s">
        <v>257</v>
      </c>
      <c r="C93" s="53" t="s">
        <v>258</v>
      </c>
      <c r="D93" s="44">
        <v>68</v>
      </c>
      <c r="E93" s="45" t="s">
        <v>14</v>
      </c>
      <c r="F93" s="55">
        <v>0</v>
      </c>
      <c r="G93" s="54">
        <v>55</v>
      </c>
      <c r="H93" s="54">
        <f>SUM(F93:G93)</f>
        <v>55</v>
      </c>
      <c r="I93" s="54">
        <v>55</v>
      </c>
      <c r="J93" s="54">
        <f>SUM(H93:I93)</f>
        <v>110</v>
      </c>
      <c r="K93" s="56"/>
      <c r="L93" s="55">
        <f t="shared" si="13"/>
        <v>110</v>
      </c>
      <c r="M93" s="56"/>
      <c r="N93" s="55">
        <f t="shared" si="24"/>
        <v>110</v>
      </c>
      <c r="O93" s="56"/>
      <c r="P93" s="55">
        <f t="shared" si="25"/>
        <v>110</v>
      </c>
      <c r="Q93" s="56">
        <v>0</v>
      </c>
      <c r="R93" s="55">
        <f t="shared" si="27"/>
        <v>110</v>
      </c>
      <c r="S93" s="56">
        <v>0</v>
      </c>
      <c r="T93" s="55">
        <f t="shared" si="26"/>
        <v>110</v>
      </c>
      <c r="U93" s="56">
        <v>0</v>
      </c>
      <c r="V93" s="55">
        <v>110</v>
      </c>
      <c r="W93" s="56">
        <v>0</v>
      </c>
      <c r="X93" s="55">
        <f t="shared" si="28"/>
        <v>110</v>
      </c>
    </row>
    <row r="94" spans="1:24" ht="12.75">
      <c r="A94" s="10">
        <v>288</v>
      </c>
      <c r="B94" s="52" t="s">
        <v>366</v>
      </c>
      <c r="C94" s="53" t="s">
        <v>367</v>
      </c>
      <c r="D94" s="44">
        <v>96</v>
      </c>
      <c r="E94" s="45" t="s">
        <v>14</v>
      </c>
      <c r="F94" s="55"/>
      <c r="G94" s="54"/>
      <c r="H94" s="54"/>
      <c r="I94" s="54"/>
      <c r="J94" s="54"/>
      <c r="K94" s="56"/>
      <c r="L94" s="55"/>
      <c r="M94" s="56"/>
      <c r="N94" s="55"/>
      <c r="O94" s="56"/>
      <c r="P94" s="55">
        <v>0</v>
      </c>
      <c r="Q94" s="56">
        <v>60</v>
      </c>
      <c r="R94" s="55">
        <f>SUM(P94:Q94)</f>
        <v>60</v>
      </c>
      <c r="S94" s="56">
        <v>65</v>
      </c>
      <c r="T94" s="55">
        <f t="shared" si="26"/>
        <v>125</v>
      </c>
      <c r="U94" s="56">
        <v>95</v>
      </c>
      <c r="V94" s="55">
        <v>220</v>
      </c>
      <c r="W94" s="56">
        <f>VLOOKUP(A:A,'Rangliste ab 9.Rang'!A:R,18,FALSE)</f>
        <v>80</v>
      </c>
      <c r="X94" s="55">
        <f t="shared" si="28"/>
        <v>300</v>
      </c>
    </row>
    <row r="95" spans="1:24" ht="12.75">
      <c r="A95" s="10">
        <v>302</v>
      </c>
      <c r="B95" s="62" t="s">
        <v>400</v>
      </c>
      <c r="C95" s="67" t="s">
        <v>394</v>
      </c>
      <c r="D95" s="44">
        <v>91</v>
      </c>
      <c r="E95" s="45" t="s">
        <v>7</v>
      </c>
      <c r="F95" s="55"/>
      <c r="G95" s="54"/>
      <c r="H95" s="54"/>
      <c r="I95" s="54"/>
      <c r="J95" s="54"/>
      <c r="K95" s="56"/>
      <c r="L95" s="55"/>
      <c r="M95" s="56"/>
      <c r="N95" s="55"/>
      <c r="O95" s="56"/>
      <c r="P95" s="55"/>
      <c r="Q95" s="56"/>
      <c r="R95" s="55"/>
      <c r="S95" s="56">
        <v>35</v>
      </c>
      <c r="T95" s="55">
        <f t="shared" si="26"/>
        <v>35</v>
      </c>
      <c r="U95" s="56">
        <v>25</v>
      </c>
      <c r="V95" s="55">
        <v>60</v>
      </c>
      <c r="W95" s="56">
        <v>0</v>
      </c>
      <c r="X95" s="55">
        <f t="shared" si="28"/>
        <v>60</v>
      </c>
    </row>
    <row r="96" spans="1:24" ht="12.75">
      <c r="A96" s="10">
        <v>102</v>
      </c>
      <c r="B96" s="52" t="s">
        <v>259</v>
      </c>
      <c r="C96" s="53" t="s">
        <v>260</v>
      </c>
      <c r="D96" s="44">
        <v>86</v>
      </c>
      <c r="E96" s="45"/>
      <c r="F96" s="55">
        <v>60</v>
      </c>
      <c r="G96" s="54">
        <v>75</v>
      </c>
      <c r="H96" s="54">
        <f>SUM(F96:G96)</f>
        <v>135</v>
      </c>
      <c r="I96" s="54">
        <v>90</v>
      </c>
      <c r="J96" s="54">
        <f>SUM(H96:I96)</f>
        <v>225</v>
      </c>
      <c r="K96" s="56"/>
      <c r="L96" s="55">
        <f t="shared" si="13"/>
        <v>225</v>
      </c>
      <c r="M96" s="56"/>
      <c r="N96" s="55">
        <f t="shared" si="24"/>
        <v>225</v>
      </c>
      <c r="O96" s="56"/>
      <c r="P96" s="55">
        <f t="shared" si="25"/>
        <v>225</v>
      </c>
      <c r="Q96" s="56">
        <v>0</v>
      </c>
      <c r="R96" s="55">
        <f t="shared" si="27"/>
        <v>225</v>
      </c>
      <c r="S96" s="56">
        <v>0</v>
      </c>
      <c r="T96" s="55">
        <f t="shared" si="26"/>
        <v>225</v>
      </c>
      <c r="U96" s="56">
        <v>0</v>
      </c>
      <c r="V96" s="55">
        <v>225</v>
      </c>
      <c r="W96" s="56">
        <v>0</v>
      </c>
      <c r="X96" s="55">
        <f t="shared" si="28"/>
        <v>225</v>
      </c>
    </row>
    <row r="97" spans="1:24" ht="12.75">
      <c r="A97" s="10">
        <v>103</v>
      </c>
      <c r="B97" s="52" t="s">
        <v>261</v>
      </c>
      <c r="C97" s="53" t="s">
        <v>262</v>
      </c>
      <c r="D97" s="44">
        <v>78</v>
      </c>
      <c r="E97" s="45" t="s">
        <v>33</v>
      </c>
      <c r="F97" s="55">
        <v>965</v>
      </c>
      <c r="G97" s="54">
        <v>95</v>
      </c>
      <c r="H97" s="54">
        <f>SUM(F97:G97)</f>
        <v>1060</v>
      </c>
      <c r="I97" s="54">
        <v>100</v>
      </c>
      <c r="J97" s="54">
        <f>SUM(H97:I97)</f>
        <v>1160</v>
      </c>
      <c r="K97" s="56">
        <v>95</v>
      </c>
      <c r="L97" s="55">
        <f t="shared" si="13"/>
        <v>1255</v>
      </c>
      <c r="M97" s="56">
        <v>100</v>
      </c>
      <c r="N97" s="55">
        <f t="shared" si="24"/>
        <v>1355</v>
      </c>
      <c r="O97" s="56"/>
      <c r="P97" s="55">
        <f t="shared" si="25"/>
        <v>1355</v>
      </c>
      <c r="Q97" s="56">
        <v>100</v>
      </c>
      <c r="R97" s="55">
        <f t="shared" si="27"/>
        <v>1455</v>
      </c>
      <c r="S97" s="56">
        <v>100</v>
      </c>
      <c r="T97" s="55">
        <f t="shared" si="26"/>
        <v>1555</v>
      </c>
      <c r="U97" s="56">
        <v>0</v>
      </c>
      <c r="V97" s="55">
        <v>1555</v>
      </c>
      <c r="W97" s="56">
        <v>0</v>
      </c>
      <c r="X97" s="55">
        <f t="shared" si="28"/>
        <v>1555</v>
      </c>
    </row>
    <row r="98" spans="1:24" ht="12.75">
      <c r="A98" s="10">
        <v>305</v>
      </c>
      <c r="B98" s="62" t="s">
        <v>397</v>
      </c>
      <c r="C98" s="67" t="s">
        <v>363</v>
      </c>
      <c r="D98" s="44">
        <v>96</v>
      </c>
      <c r="E98" s="45" t="s">
        <v>14</v>
      </c>
      <c r="F98" s="55"/>
      <c r="G98" s="54"/>
      <c r="H98" s="54"/>
      <c r="I98" s="54"/>
      <c r="J98" s="54"/>
      <c r="K98" s="56"/>
      <c r="L98" s="55"/>
      <c r="M98" s="56"/>
      <c r="N98" s="55"/>
      <c r="O98" s="56"/>
      <c r="P98" s="55"/>
      <c r="Q98" s="56"/>
      <c r="R98" s="55"/>
      <c r="S98" s="56">
        <v>30</v>
      </c>
      <c r="T98" s="55">
        <f t="shared" si="26"/>
        <v>30</v>
      </c>
      <c r="U98" s="56">
        <v>50</v>
      </c>
      <c r="V98" s="55">
        <v>80</v>
      </c>
      <c r="W98" s="56">
        <f>VLOOKUP(A:A,'Rangliste ab 9.Rang'!A:R,18,FALSE)</f>
        <v>35</v>
      </c>
      <c r="X98" s="55">
        <f t="shared" si="28"/>
        <v>115</v>
      </c>
    </row>
    <row r="99" spans="1:24" ht="12.75">
      <c r="A99" s="10">
        <v>286</v>
      </c>
      <c r="B99" s="52" t="s">
        <v>402</v>
      </c>
      <c r="C99" s="53" t="s">
        <v>363</v>
      </c>
      <c r="D99" s="44">
        <v>95</v>
      </c>
      <c r="E99" s="45" t="s">
        <v>14</v>
      </c>
      <c r="F99" s="55"/>
      <c r="G99" s="54"/>
      <c r="H99" s="54"/>
      <c r="I99" s="54"/>
      <c r="J99" s="54"/>
      <c r="K99" s="56"/>
      <c r="L99" s="55"/>
      <c r="M99" s="56"/>
      <c r="N99" s="55"/>
      <c r="O99" s="56"/>
      <c r="P99" s="55">
        <v>0</v>
      </c>
      <c r="Q99" s="56">
        <v>75</v>
      </c>
      <c r="R99" s="55">
        <f>SUM(P99:Q99)</f>
        <v>75</v>
      </c>
      <c r="S99" s="56">
        <v>90</v>
      </c>
      <c r="T99" s="55">
        <f t="shared" si="26"/>
        <v>165</v>
      </c>
      <c r="U99" s="56">
        <v>100</v>
      </c>
      <c r="V99" s="55">
        <v>265</v>
      </c>
      <c r="W99" s="56">
        <f>VLOOKUP(A:A,'Rangliste ab 9.Rang'!A:R,18,FALSE)</f>
        <v>95</v>
      </c>
      <c r="X99" s="55">
        <f t="shared" si="28"/>
        <v>360</v>
      </c>
    </row>
    <row r="100" spans="1:24" ht="12.75">
      <c r="A100" s="10">
        <v>104</v>
      </c>
      <c r="B100" s="53" t="s">
        <v>263</v>
      </c>
      <c r="C100" s="53" t="s">
        <v>258</v>
      </c>
      <c r="D100" s="44">
        <v>85</v>
      </c>
      <c r="E100" s="45" t="s">
        <v>14</v>
      </c>
      <c r="F100" s="55"/>
      <c r="G100" s="54"/>
      <c r="H100" s="54"/>
      <c r="I100" s="54"/>
      <c r="J100" s="54">
        <v>0</v>
      </c>
      <c r="K100" s="56">
        <v>60</v>
      </c>
      <c r="L100" s="55">
        <v>60</v>
      </c>
      <c r="M100" s="56"/>
      <c r="N100" s="55">
        <f t="shared" si="24"/>
        <v>60</v>
      </c>
      <c r="O100" s="56"/>
      <c r="P100" s="55">
        <f t="shared" si="25"/>
        <v>60</v>
      </c>
      <c r="Q100" s="56">
        <v>0</v>
      </c>
      <c r="R100" s="55">
        <f t="shared" si="27"/>
        <v>60</v>
      </c>
      <c r="S100" s="56">
        <v>0</v>
      </c>
      <c r="T100" s="55">
        <f t="shared" si="26"/>
        <v>60</v>
      </c>
      <c r="U100" s="56">
        <v>0</v>
      </c>
      <c r="V100" s="55">
        <v>60</v>
      </c>
      <c r="W100" s="56">
        <v>0</v>
      </c>
      <c r="X100" s="55">
        <f t="shared" si="28"/>
        <v>60</v>
      </c>
    </row>
    <row r="101" spans="1:24" ht="12.75">
      <c r="A101" s="10">
        <v>307</v>
      </c>
      <c r="B101" s="53" t="s">
        <v>406</v>
      </c>
      <c r="C101" s="53" t="s">
        <v>367</v>
      </c>
      <c r="D101" s="44">
        <v>96</v>
      </c>
      <c r="E101" s="45" t="s">
        <v>14</v>
      </c>
      <c r="F101" s="55"/>
      <c r="G101" s="54"/>
      <c r="H101" s="54"/>
      <c r="I101" s="54"/>
      <c r="J101" s="54"/>
      <c r="K101" s="56"/>
      <c r="L101" s="55"/>
      <c r="M101" s="56"/>
      <c r="N101" s="55"/>
      <c r="O101" s="56"/>
      <c r="P101" s="55"/>
      <c r="Q101" s="56"/>
      <c r="R101" s="55"/>
      <c r="S101" s="56"/>
      <c r="T101" s="55">
        <v>0</v>
      </c>
      <c r="U101" s="56">
        <v>35</v>
      </c>
      <c r="V101" s="55">
        <v>35</v>
      </c>
      <c r="W101" s="56">
        <f>VLOOKUP(A:A,'Rangliste ab 9.Rang'!A:R,18,FALSE)</f>
        <v>80</v>
      </c>
      <c r="X101" s="55">
        <f t="shared" si="28"/>
        <v>115</v>
      </c>
    </row>
    <row r="102" spans="2:24" ht="12.75">
      <c r="B102" s="57"/>
      <c r="C102" s="51"/>
      <c r="D102" s="48"/>
      <c r="E102" s="49"/>
      <c r="F102" s="64"/>
      <c r="G102" s="58"/>
      <c r="H102" s="60"/>
      <c r="I102" s="58"/>
      <c r="J102" s="60"/>
      <c r="K102" s="61"/>
      <c r="L102" s="59"/>
      <c r="M102" s="61"/>
      <c r="N102" s="59"/>
      <c r="O102" s="61"/>
      <c r="P102" s="59"/>
      <c r="Q102" s="59"/>
      <c r="R102" s="59"/>
      <c r="S102" s="59"/>
      <c r="T102" s="59"/>
      <c r="U102" s="59"/>
      <c r="V102" s="59"/>
      <c r="W102" s="59"/>
      <c r="X102" s="59"/>
    </row>
    <row r="103" spans="2:24" ht="15.75">
      <c r="B103" s="9" t="s">
        <v>264</v>
      </c>
      <c r="C103" s="38"/>
      <c r="D103" s="39"/>
      <c r="E103" s="40"/>
      <c r="F103" s="64"/>
      <c r="G103" s="58"/>
      <c r="H103" s="60"/>
      <c r="I103" s="58"/>
      <c r="J103" s="60"/>
      <c r="K103" s="61"/>
      <c r="L103" s="59"/>
      <c r="M103" s="61"/>
      <c r="N103" s="59"/>
      <c r="O103" s="61"/>
      <c r="P103" s="59"/>
      <c r="Q103" s="59"/>
      <c r="R103" s="59"/>
      <c r="S103" s="64"/>
      <c r="T103" s="59"/>
      <c r="U103" s="64"/>
      <c r="V103" s="59"/>
      <c r="W103" s="64"/>
      <c r="X103" s="59"/>
    </row>
    <row r="104" spans="1:24" ht="12.75">
      <c r="A104" s="66">
        <v>105</v>
      </c>
      <c r="B104" s="62" t="s">
        <v>265</v>
      </c>
      <c r="C104" s="67" t="s">
        <v>266</v>
      </c>
      <c r="D104" s="45">
        <v>90</v>
      </c>
      <c r="E104" s="45"/>
      <c r="F104" s="55"/>
      <c r="G104" s="55"/>
      <c r="H104" s="55"/>
      <c r="I104" s="55"/>
      <c r="J104" s="55">
        <v>0</v>
      </c>
      <c r="K104" s="68">
        <v>5</v>
      </c>
      <c r="L104" s="55">
        <v>5</v>
      </c>
      <c r="M104" s="68">
        <v>50</v>
      </c>
      <c r="N104" s="55">
        <f>SUM(L104:M104)</f>
        <v>55</v>
      </c>
      <c r="O104" s="68"/>
      <c r="P104" s="55">
        <f>SUM(N104:O104)</f>
        <v>55</v>
      </c>
      <c r="Q104" s="56">
        <v>0</v>
      </c>
      <c r="R104" s="55">
        <f>SUM(P104:Q104)</f>
        <v>55</v>
      </c>
      <c r="S104" s="56">
        <v>0</v>
      </c>
      <c r="T104" s="55">
        <f>SUM(R104:S104)</f>
        <v>55</v>
      </c>
      <c r="U104" s="56">
        <v>0</v>
      </c>
      <c r="V104" s="55">
        <v>55</v>
      </c>
      <c r="W104" s="56">
        <v>0</v>
      </c>
      <c r="X104" s="55">
        <f>SUM(V104:W104)</f>
        <v>55</v>
      </c>
    </row>
    <row r="105" spans="1:24" ht="12.75">
      <c r="A105" s="10">
        <v>106</v>
      </c>
      <c r="B105" s="52" t="s">
        <v>267</v>
      </c>
      <c r="C105" s="53" t="s">
        <v>238</v>
      </c>
      <c r="D105" s="44">
        <v>52</v>
      </c>
      <c r="E105" s="45"/>
      <c r="F105" s="55">
        <v>1135</v>
      </c>
      <c r="G105" s="54">
        <v>45</v>
      </c>
      <c r="H105" s="54">
        <f>SUM(F105:G105)</f>
        <v>1180</v>
      </c>
      <c r="I105" s="54">
        <v>35</v>
      </c>
      <c r="J105" s="54">
        <f>SUM(H105:I105)</f>
        <v>1215</v>
      </c>
      <c r="K105" s="68">
        <v>50</v>
      </c>
      <c r="L105" s="55">
        <f t="shared" si="13"/>
        <v>1265</v>
      </c>
      <c r="M105" s="68">
        <v>40</v>
      </c>
      <c r="N105" s="55">
        <f>SUM(L105:M105)</f>
        <v>1305</v>
      </c>
      <c r="O105" s="68"/>
      <c r="P105" s="55">
        <f>SUM(N105:O105)</f>
        <v>1305</v>
      </c>
      <c r="Q105" s="56">
        <v>0</v>
      </c>
      <c r="R105" s="55">
        <f>SUM(P105:Q105)</f>
        <v>1305</v>
      </c>
      <c r="S105" s="56">
        <v>0</v>
      </c>
      <c r="T105" s="55">
        <f>SUM(R105:S105)</f>
        <v>1305</v>
      </c>
      <c r="U105" s="56">
        <v>0</v>
      </c>
      <c r="V105" s="55">
        <v>1305</v>
      </c>
      <c r="W105" s="56">
        <v>0</v>
      </c>
      <c r="X105" s="55">
        <f>SUM(V105:W105)</f>
        <v>1305</v>
      </c>
    </row>
    <row r="106" spans="2:24" ht="12.75">
      <c r="B106" s="57"/>
      <c r="C106" s="51"/>
      <c r="D106" s="48"/>
      <c r="E106" s="49"/>
      <c r="F106" s="64"/>
      <c r="G106" s="58"/>
      <c r="H106" s="60"/>
      <c r="I106" s="58"/>
      <c r="J106" s="60"/>
      <c r="K106" s="61"/>
      <c r="L106" s="59"/>
      <c r="M106" s="61"/>
      <c r="N106" s="59"/>
      <c r="O106" s="61"/>
      <c r="P106" s="59"/>
      <c r="Q106" s="59"/>
      <c r="R106" s="59"/>
      <c r="S106" s="59"/>
      <c r="T106" s="59"/>
      <c r="U106" s="59"/>
      <c r="V106" s="59"/>
      <c r="W106" s="59"/>
      <c r="X106" s="59"/>
    </row>
    <row r="107" spans="2:24" ht="15.75">
      <c r="B107" s="9" t="s">
        <v>268</v>
      </c>
      <c r="C107" s="38"/>
      <c r="D107" s="39"/>
      <c r="E107" s="40"/>
      <c r="F107" s="64"/>
      <c r="G107" s="58"/>
      <c r="H107" s="60"/>
      <c r="I107" s="58"/>
      <c r="J107" s="60"/>
      <c r="K107" s="61"/>
      <c r="L107" s="59"/>
      <c r="M107" s="61"/>
      <c r="N107" s="59"/>
      <c r="O107" s="61"/>
      <c r="P107" s="59"/>
      <c r="Q107" s="59"/>
      <c r="R107" s="59"/>
      <c r="S107" s="64"/>
      <c r="T107" s="59"/>
      <c r="U107" s="64"/>
      <c r="V107" s="59"/>
      <c r="W107" s="59"/>
      <c r="X107" s="59"/>
    </row>
    <row r="108" spans="1:24" ht="12.75">
      <c r="A108" s="10">
        <v>110</v>
      </c>
      <c r="B108" s="52" t="s">
        <v>109</v>
      </c>
      <c r="C108" s="53" t="s">
        <v>377</v>
      </c>
      <c r="D108" s="44">
        <v>69</v>
      </c>
      <c r="E108" s="45" t="s">
        <v>14</v>
      </c>
      <c r="F108" s="55"/>
      <c r="G108" s="54"/>
      <c r="H108" s="54"/>
      <c r="I108" s="54"/>
      <c r="J108" s="54"/>
      <c r="K108" s="56"/>
      <c r="L108" s="55"/>
      <c r="M108" s="56">
        <v>55</v>
      </c>
      <c r="N108" s="55">
        <f aca="true" t="shared" si="29" ref="N108:N114">SUM(L108:M108)</f>
        <v>55</v>
      </c>
      <c r="O108" s="56">
        <v>80</v>
      </c>
      <c r="P108" s="55">
        <f aca="true" t="shared" si="30" ref="P108:P114">SUM(N108:O108)</f>
        <v>135</v>
      </c>
      <c r="Q108" s="56">
        <v>70</v>
      </c>
      <c r="R108" s="55">
        <f>SUM(P108:Q108)</f>
        <v>205</v>
      </c>
      <c r="S108" s="56">
        <v>75</v>
      </c>
      <c r="T108" s="55">
        <f aca="true" t="shared" si="31" ref="T108:T114">SUM(R108:S108)</f>
        <v>280</v>
      </c>
      <c r="U108" s="56">
        <v>80</v>
      </c>
      <c r="V108" s="55">
        <v>360</v>
      </c>
      <c r="W108" s="56">
        <f>VLOOKUP(A:A,'Rangliste ab 9.Rang'!A:R,18,FALSE)</f>
        <v>60</v>
      </c>
      <c r="X108" s="55">
        <f>SUM(V108:W108)</f>
        <v>420</v>
      </c>
    </row>
    <row r="109" spans="1:24" ht="12.75">
      <c r="A109" s="10">
        <v>113</v>
      </c>
      <c r="B109" s="52" t="s">
        <v>26</v>
      </c>
      <c r="C109" s="53" t="s">
        <v>27</v>
      </c>
      <c r="D109" s="44">
        <v>72</v>
      </c>
      <c r="E109" s="45"/>
      <c r="F109" s="55">
        <v>0</v>
      </c>
      <c r="G109" s="54">
        <v>80</v>
      </c>
      <c r="H109" s="54">
        <f>SUM(F109:G109)</f>
        <v>80</v>
      </c>
      <c r="I109" s="54">
        <v>90</v>
      </c>
      <c r="J109" s="54">
        <f>SUM(H109:I109)</f>
        <v>170</v>
      </c>
      <c r="K109" s="54">
        <v>70</v>
      </c>
      <c r="L109" s="55">
        <f t="shared" si="13"/>
        <v>240</v>
      </c>
      <c r="M109" s="54">
        <v>80</v>
      </c>
      <c r="N109" s="55">
        <f t="shared" si="29"/>
        <v>320</v>
      </c>
      <c r="O109" s="54">
        <v>95</v>
      </c>
      <c r="P109" s="55">
        <f t="shared" si="30"/>
        <v>415</v>
      </c>
      <c r="Q109" s="56">
        <v>0</v>
      </c>
      <c r="R109" s="55">
        <f aca="true" t="shared" si="32" ref="R109:R114">SUM(P109:Q109)</f>
        <v>415</v>
      </c>
      <c r="S109" s="56">
        <v>0</v>
      </c>
      <c r="T109" s="55">
        <f t="shared" si="31"/>
        <v>415</v>
      </c>
      <c r="U109" s="56">
        <v>0</v>
      </c>
      <c r="V109" s="55">
        <v>415</v>
      </c>
      <c r="W109" s="56">
        <v>0</v>
      </c>
      <c r="X109" s="55">
        <f aca="true" t="shared" si="33" ref="X109:X114">SUM(V109:W109)</f>
        <v>415</v>
      </c>
    </row>
    <row r="110" spans="1:24" ht="12.75">
      <c r="A110" s="10">
        <v>285</v>
      </c>
      <c r="B110" s="52" t="s">
        <v>362</v>
      </c>
      <c r="C110" s="53" t="s">
        <v>18</v>
      </c>
      <c r="D110" s="44">
        <v>95</v>
      </c>
      <c r="E110" s="45" t="s">
        <v>14</v>
      </c>
      <c r="F110" s="55"/>
      <c r="G110" s="54"/>
      <c r="H110" s="54"/>
      <c r="I110" s="54"/>
      <c r="J110" s="54"/>
      <c r="K110" s="54"/>
      <c r="L110" s="55"/>
      <c r="M110" s="54"/>
      <c r="N110" s="55"/>
      <c r="O110" s="54"/>
      <c r="P110" s="55">
        <v>0</v>
      </c>
      <c r="Q110" s="56">
        <v>75</v>
      </c>
      <c r="R110" s="55">
        <f>SUM(P110:Q110)</f>
        <v>75</v>
      </c>
      <c r="S110" s="56">
        <v>90</v>
      </c>
      <c r="T110" s="55">
        <f t="shared" si="31"/>
        <v>165</v>
      </c>
      <c r="U110" s="56">
        <v>85</v>
      </c>
      <c r="V110" s="55">
        <v>250</v>
      </c>
      <c r="W110" s="56">
        <v>0</v>
      </c>
      <c r="X110" s="55">
        <f t="shared" si="33"/>
        <v>250</v>
      </c>
    </row>
    <row r="111" spans="1:24" ht="12.75">
      <c r="A111" s="10">
        <v>303</v>
      </c>
      <c r="B111" s="62" t="s">
        <v>395</v>
      </c>
      <c r="C111" s="67" t="s">
        <v>394</v>
      </c>
      <c r="D111" s="44">
        <v>90</v>
      </c>
      <c r="E111" s="45" t="s">
        <v>7</v>
      </c>
      <c r="F111" s="55"/>
      <c r="G111" s="54"/>
      <c r="H111" s="54"/>
      <c r="I111" s="54"/>
      <c r="J111" s="54"/>
      <c r="K111" s="54"/>
      <c r="L111" s="55"/>
      <c r="M111" s="54"/>
      <c r="N111" s="55"/>
      <c r="O111" s="54"/>
      <c r="P111" s="55"/>
      <c r="Q111" s="56"/>
      <c r="R111" s="55"/>
      <c r="S111" s="56">
        <v>35</v>
      </c>
      <c r="T111" s="55">
        <f t="shared" si="31"/>
        <v>35</v>
      </c>
      <c r="U111" s="56">
        <v>0</v>
      </c>
      <c r="V111" s="55">
        <v>35</v>
      </c>
      <c r="W111" s="56">
        <v>0</v>
      </c>
      <c r="X111" s="55">
        <f t="shared" si="33"/>
        <v>35</v>
      </c>
    </row>
    <row r="112" spans="1:24" ht="12.75">
      <c r="A112" s="10">
        <v>114</v>
      </c>
      <c r="B112" s="52" t="s">
        <v>270</v>
      </c>
      <c r="C112" s="53" t="s">
        <v>43</v>
      </c>
      <c r="D112" s="44">
        <v>87</v>
      </c>
      <c r="E112" s="45" t="s">
        <v>14</v>
      </c>
      <c r="F112" s="55"/>
      <c r="G112" s="54"/>
      <c r="H112" s="54">
        <v>0</v>
      </c>
      <c r="I112" s="54">
        <v>40</v>
      </c>
      <c r="J112" s="54">
        <v>40</v>
      </c>
      <c r="K112" s="54">
        <v>60</v>
      </c>
      <c r="L112" s="55">
        <f t="shared" si="13"/>
        <v>100</v>
      </c>
      <c r="M112" s="54"/>
      <c r="N112" s="55">
        <f t="shared" si="29"/>
        <v>100</v>
      </c>
      <c r="O112" s="54"/>
      <c r="P112" s="55">
        <f t="shared" si="30"/>
        <v>100</v>
      </c>
      <c r="Q112" s="56">
        <v>0</v>
      </c>
      <c r="R112" s="55">
        <f t="shared" si="32"/>
        <v>100</v>
      </c>
      <c r="S112" s="56">
        <v>0</v>
      </c>
      <c r="T112" s="55">
        <f t="shared" si="31"/>
        <v>100</v>
      </c>
      <c r="U112" s="56">
        <v>0</v>
      </c>
      <c r="V112" s="55">
        <v>100</v>
      </c>
      <c r="W112" s="56">
        <v>0</v>
      </c>
      <c r="X112" s="55">
        <f t="shared" si="33"/>
        <v>100</v>
      </c>
    </row>
    <row r="113" spans="1:24" ht="12.75">
      <c r="A113" s="10">
        <v>115</v>
      </c>
      <c r="B113" s="52" t="s">
        <v>271</v>
      </c>
      <c r="C113" s="53" t="s">
        <v>143</v>
      </c>
      <c r="D113" s="44">
        <v>88</v>
      </c>
      <c r="E113" s="45" t="s">
        <v>33</v>
      </c>
      <c r="F113" s="55">
        <v>140</v>
      </c>
      <c r="G113" s="54">
        <v>75</v>
      </c>
      <c r="H113" s="54">
        <f>SUM(F113:G113)</f>
        <v>215</v>
      </c>
      <c r="I113" s="54">
        <v>65</v>
      </c>
      <c r="J113" s="54">
        <f>SUM(H113:I113)</f>
        <v>280</v>
      </c>
      <c r="K113" s="56">
        <v>85</v>
      </c>
      <c r="L113" s="55">
        <f t="shared" si="13"/>
        <v>365</v>
      </c>
      <c r="M113" s="56">
        <v>75</v>
      </c>
      <c r="N113" s="55">
        <f t="shared" si="29"/>
        <v>440</v>
      </c>
      <c r="O113" s="56"/>
      <c r="P113" s="55">
        <f t="shared" si="30"/>
        <v>440</v>
      </c>
      <c r="Q113" s="56">
        <v>0</v>
      </c>
      <c r="R113" s="55">
        <f t="shared" si="32"/>
        <v>440</v>
      </c>
      <c r="S113" s="56">
        <v>0</v>
      </c>
      <c r="T113" s="55">
        <f t="shared" si="31"/>
        <v>440</v>
      </c>
      <c r="U113" s="56">
        <v>0</v>
      </c>
      <c r="V113" s="55">
        <v>440</v>
      </c>
      <c r="W113" s="56">
        <v>0</v>
      </c>
      <c r="X113" s="55">
        <f t="shared" si="33"/>
        <v>440</v>
      </c>
    </row>
    <row r="114" spans="1:24" ht="12.75">
      <c r="A114" s="10">
        <v>116</v>
      </c>
      <c r="B114" s="52" t="s">
        <v>142</v>
      </c>
      <c r="C114" s="67" t="s">
        <v>398</v>
      </c>
      <c r="D114" s="44">
        <v>57</v>
      </c>
      <c r="E114" s="45" t="s">
        <v>33</v>
      </c>
      <c r="F114" s="55">
        <v>390</v>
      </c>
      <c r="G114" s="54">
        <v>55</v>
      </c>
      <c r="H114" s="54">
        <f>SUM(F114:G114)</f>
        <v>445</v>
      </c>
      <c r="I114" s="54">
        <v>65</v>
      </c>
      <c r="J114" s="54">
        <f>SUM(H114:I114)</f>
        <v>510</v>
      </c>
      <c r="K114" s="56">
        <v>70</v>
      </c>
      <c r="L114" s="55">
        <f t="shared" si="13"/>
        <v>580</v>
      </c>
      <c r="M114" s="56">
        <v>65</v>
      </c>
      <c r="N114" s="55">
        <f t="shared" si="29"/>
        <v>645</v>
      </c>
      <c r="O114" s="56">
        <v>40</v>
      </c>
      <c r="P114" s="55">
        <f t="shared" si="30"/>
        <v>685</v>
      </c>
      <c r="Q114" s="56">
        <v>65</v>
      </c>
      <c r="R114" s="55">
        <f t="shared" si="32"/>
        <v>750</v>
      </c>
      <c r="S114" s="56">
        <v>55</v>
      </c>
      <c r="T114" s="55">
        <f t="shared" si="31"/>
        <v>805</v>
      </c>
      <c r="U114" s="56">
        <v>70</v>
      </c>
      <c r="V114" s="55">
        <v>875</v>
      </c>
      <c r="W114" s="56">
        <f>VLOOKUP(A:A,'Rangliste ab 9.Rang'!A:R,18,FALSE)</f>
        <v>50</v>
      </c>
      <c r="X114" s="55">
        <f t="shared" si="33"/>
        <v>925</v>
      </c>
    </row>
    <row r="115" spans="2:24" ht="12.75">
      <c r="B115" s="57"/>
      <c r="C115" s="51"/>
      <c r="D115" s="48"/>
      <c r="E115" s="49"/>
      <c r="F115" s="64"/>
      <c r="G115" s="58"/>
      <c r="H115" s="58"/>
      <c r="I115" s="60"/>
      <c r="J115" s="60"/>
      <c r="K115" s="61"/>
      <c r="L115" s="59"/>
      <c r="M115" s="61"/>
      <c r="N115" s="59"/>
      <c r="O115" s="61"/>
      <c r="P115" s="59"/>
      <c r="Q115" s="59"/>
      <c r="R115" s="59"/>
      <c r="S115" s="59"/>
      <c r="T115" s="59"/>
      <c r="U115" s="59"/>
      <c r="V115" s="59"/>
      <c r="W115" s="59"/>
      <c r="X115" s="59"/>
    </row>
    <row r="116" spans="2:24" ht="15.75">
      <c r="B116" s="9" t="s">
        <v>272</v>
      </c>
      <c r="C116" s="38"/>
      <c r="D116" s="39"/>
      <c r="E116" s="40"/>
      <c r="F116" s="64"/>
      <c r="G116" s="58"/>
      <c r="H116" s="58"/>
      <c r="I116" s="58"/>
      <c r="J116" s="60"/>
      <c r="K116" s="65"/>
      <c r="L116" s="64"/>
      <c r="M116" s="65"/>
      <c r="N116" s="64"/>
      <c r="O116" s="65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1:24" ht="12.75">
      <c r="A117" s="10">
        <v>117</v>
      </c>
      <c r="B117" s="52" t="s">
        <v>273</v>
      </c>
      <c r="C117" s="53" t="s">
        <v>269</v>
      </c>
      <c r="D117" s="44">
        <v>82</v>
      </c>
      <c r="E117" s="45"/>
      <c r="F117" s="55">
        <v>490</v>
      </c>
      <c r="G117" s="54">
        <v>85</v>
      </c>
      <c r="H117" s="54">
        <f>SUM(F117:G117)</f>
        <v>575</v>
      </c>
      <c r="I117" s="54">
        <v>85</v>
      </c>
      <c r="J117" s="54">
        <f>SUM(H117:I117)</f>
        <v>660</v>
      </c>
      <c r="K117" s="56"/>
      <c r="L117" s="55">
        <f>SUM(J117:K117)</f>
        <v>660</v>
      </c>
      <c r="M117" s="56"/>
      <c r="N117" s="55">
        <f aca="true" t="shared" si="34" ref="N117:N127">SUM(L117:M117)</f>
        <v>660</v>
      </c>
      <c r="O117" s="56"/>
      <c r="P117" s="55">
        <f aca="true" t="shared" si="35" ref="P117:P127">SUM(N117:O117)</f>
        <v>660</v>
      </c>
      <c r="Q117" s="56">
        <v>0</v>
      </c>
      <c r="R117" s="55">
        <f>SUM(P117:Q117)</f>
        <v>660</v>
      </c>
      <c r="S117" s="56">
        <v>0</v>
      </c>
      <c r="T117" s="55">
        <f aca="true" t="shared" si="36" ref="T117:T123">SUM(R117:S117)</f>
        <v>660</v>
      </c>
      <c r="U117" s="56">
        <v>0</v>
      </c>
      <c r="V117" s="55">
        <v>660</v>
      </c>
      <c r="W117" s="56">
        <v>0</v>
      </c>
      <c r="X117" s="55">
        <f>SUM(V117:W117)</f>
        <v>660</v>
      </c>
    </row>
    <row r="118" spans="1:24" ht="12.75">
      <c r="A118" s="10">
        <v>118</v>
      </c>
      <c r="B118" s="52" t="s">
        <v>121</v>
      </c>
      <c r="C118" s="53" t="s">
        <v>122</v>
      </c>
      <c r="D118" s="44">
        <v>58</v>
      </c>
      <c r="E118" s="45" t="s">
        <v>46</v>
      </c>
      <c r="F118" s="55">
        <v>800</v>
      </c>
      <c r="G118" s="54">
        <v>80</v>
      </c>
      <c r="H118" s="54">
        <f>SUM(F118:G118)</f>
        <v>880</v>
      </c>
      <c r="I118" s="54">
        <v>80</v>
      </c>
      <c r="J118" s="54">
        <f>SUM(H118:I118)</f>
        <v>960</v>
      </c>
      <c r="K118" s="56">
        <v>80</v>
      </c>
      <c r="L118" s="55">
        <f>SUM(J118:K118)</f>
        <v>1040</v>
      </c>
      <c r="M118" s="56">
        <v>80</v>
      </c>
      <c r="N118" s="55">
        <f t="shared" si="34"/>
        <v>1120</v>
      </c>
      <c r="O118" s="56">
        <v>85</v>
      </c>
      <c r="P118" s="55">
        <f t="shared" si="35"/>
        <v>1205</v>
      </c>
      <c r="Q118" s="56">
        <v>75</v>
      </c>
      <c r="R118" s="55">
        <f aca="true" t="shared" si="37" ref="R118:R127">SUM(P118:Q118)</f>
        <v>1280</v>
      </c>
      <c r="S118" s="56">
        <v>90</v>
      </c>
      <c r="T118" s="55">
        <f t="shared" si="36"/>
        <v>1370</v>
      </c>
      <c r="U118" s="56">
        <v>80</v>
      </c>
      <c r="V118" s="55">
        <v>1450</v>
      </c>
      <c r="W118" s="56">
        <f>VLOOKUP(A:A,'Rangliste ab 9.Rang'!A:R,18,FALSE)</f>
        <v>75</v>
      </c>
      <c r="X118" s="55">
        <f aca="true" t="shared" si="38" ref="X118:X127">SUM(V118:W118)</f>
        <v>1525</v>
      </c>
    </row>
    <row r="119" spans="1:24" ht="12.75">
      <c r="A119" s="10">
        <v>120</v>
      </c>
      <c r="B119" s="52" t="s">
        <v>274</v>
      </c>
      <c r="C119" s="53" t="s">
        <v>275</v>
      </c>
      <c r="D119" s="44">
        <v>89</v>
      </c>
      <c r="E119" s="45"/>
      <c r="F119" s="55"/>
      <c r="G119" s="54"/>
      <c r="H119" s="54"/>
      <c r="I119" s="54"/>
      <c r="J119" s="54"/>
      <c r="K119" s="56"/>
      <c r="L119" s="55"/>
      <c r="M119" s="56">
        <v>40</v>
      </c>
      <c r="N119" s="55">
        <f t="shared" si="34"/>
        <v>40</v>
      </c>
      <c r="O119" s="56"/>
      <c r="P119" s="55">
        <f t="shared" si="35"/>
        <v>40</v>
      </c>
      <c r="Q119" s="56">
        <v>0</v>
      </c>
      <c r="R119" s="55">
        <f t="shared" si="37"/>
        <v>40</v>
      </c>
      <c r="S119" s="56">
        <v>0</v>
      </c>
      <c r="T119" s="55">
        <f t="shared" si="36"/>
        <v>40</v>
      </c>
      <c r="U119" s="56">
        <v>0</v>
      </c>
      <c r="V119" s="55">
        <v>40</v>
      </c>
      <c r="W119" s="56">
        <v>0</v>
      </c>
      <c r="X119" s="55">
        <f t="shared" si="38"/>
        <v>40</v>
      </c>
    </row>
    <row r="120" spans="1:24" ht="12.75">
      <c r="A120" s="10">
        <v>323</v>
      </c>
      <c r="B120" s="62" t="s">
        <v>438</v>
      </c>
      <c r="C120" s="67" t="s">
        <v>367</v>
      </c>
      <c r="D120" s="44">
        <v>91</v>
      </c>
      <c r="E120" s="45" t="s">
        <v>14</v>
      </c>
      <c r="F120" s="55"/>
      <c r="G120" s="54"/>
      <c r="H120" s="54"/>
      <c r="I120" s="54"/>
      <c r="J120" s="54"/>
      <c r="K120" s="56"/>
      <c r="L120" s="55"/>
      <c r="M120" s="56"/>
      <c r="N120" s="55"/>
      <c r="O120" s="56"/>
      <c r="P120" s="55"/>
      <c r="Q120" s="56"/>
      <c r="R120" s="55"/>
      <c r="S120" s="56"/>
      <c r="T120" s="55"/>
      <c r="U120" s="56"/>
      <c r="V120" s="55">
        <v>0</v>
      </c>
      <c r="W120" s="56">
        <f>VLOOKUP(A:A,'Rangliste ab 9.Rang'!A:R,18,FALSE)</f>
        <v>60</v>
      </c>
      <c r="X120" s="55">
        <f>SUM(V120:W120)</f>
        <v>60</v>
      </c>
    </row>
    <row r="121" spans="1:24" ht="12.75">
      <c r="A121" s="10">
        <v>313</v>
      </c>
      <c r="B121" s="52" t="s">
        <v>424</v>
      </c>
      <c r="C121" s="53" t="s">
        <v>209</v>
      </c>
      <c r="D121" s="44">
        <v>94</v>
      </c>
      <c r="E121" s="45" t="s">
        <v>14</v>
      </c>
      <c r="F121" s="55"/>
      <c r="G121" s="54"/>
      <c r="H121" s="54"/>
      <c r="I121" s="54"/>
      <c r="J121" s="54"/>
      <c r="K121" s="56"/>
      <c r="L121" s="55"/>
      <c r="M121" s="56"/>
      <c r="N121" s="55"/>
      <c r="O121" s="56"/>
      <c r="P121" s="55"/>
      <c r="Q121" s="56"/>
      <c r="R121" s="55"/>
      <c r="S121" s="56"/>
      <c r="T121" s="55"/>
      <c r="U121" s="56"/>
      <c r="V121" s="55">
        <v>0</v>
      </c>
      <c r="W121" s="56">
        <f>VLOOKUP(A:A,'Rangliste ab 9.Rang'!A:R,18,FALSE)</f>
        <v>80</v>
      </c>
      <c r="X121" s="55">
        <f>SUM(V121:W121)</f>
        <v>80</v>
      </c>
    </row>
    <row r="122" spans="1:24" ht="12.75">
      <c r="A122" s="10">
        <v>122</v>
      </c>
      <c r="B122" s="52" t="s">
        <v>276</v>
      </c>
      <c r="C122" s="53" t="s">
        <v>277</v>
      </c>
      <c r="D122" s="44">
        <v>85</v>
      </c>
      <c r="E122" s="45"/>
      <c r="F122" s="55">
        <v>240</v>
      </c>
      <c r="G122" s="54"/>
      <c r="H122" s="54">
        <f>SUM(F122:G122)</f>
        <v>240</v>
      </c>
      <c r="I122" s="54">
        <v>90</v>
      </c>
      <c r="J122" s="54">
        <f>SUM(H122:I122)</f>
        <v>330</v>
      </c>
      <c r="K122" s="56"/>
      <c r="L122" s="55">
        <f>SUM(J122:K122)</f>
        <v>330</v>
      </c>
      <c r="M122" s="56">
        <v>100</v>
      </c>
      <c r="N122" s="55">
        <f t="shared" si="34"/>
        <v>430</v>
      </c>
      <c r="O122" s="56"/>
      <c r="P122" s="55">
        <f t="shared" si="35"/>
        <v>430</v>
      </c>
      <c r="Q122" s="56">
        <v>0</v>
      </c>
      <c r="R122" s="55">
        <f t="shared" si="37"/>
        <v>430</v>
      </c>
      <c r="S122" s="56">
        <v>0</v>
      </c>
      <c r="T122" s="55">
        <f t="shared" si="36"/>
        <v>430</v>
      </c>
      <c r="U122" s="56">
        <v>0</v>
      </c>
      <c r="V122" s="55">
        <v>430</v>
      </c>
      <c r="W122" s="56">
        <v>0</v>
      </c>
      <c r="X122" s="55">
        <f t="shared" si="38"/>
        <v>430</v>
      </c>
    </row>
    <row r="123" spans="1:24" ht="12.75">
      <c r="A123" s="10">
        <v>125</v>
      </c>
      <c r="B123" s="52" t="s">
        <v>198</v>
      </c>
      <c r="C123" s="53" t="s">
        <v>199</v>
      </c>
      <c r="D123" s="44">
        <v>61</v>
      </c>
      <c r="E123" s="45" t="s">
        <v>150</v>
      </c>
      <c r="F123" s="55"/>
      <c r="G123" s="54"/>
      <c r="H123" s="54"/>
      <c r="I123" s="54"/>
      <c r="J123" s="54">
        <v>0</v>
      </c>
      <c r="K123" s="56">
        <v>65</v>
      </c>
      <c r="L123" s="55">
        <v>65</v>
      </c>
      <c r="M123" s="56"/>
      <c r="N123" s="55">
        <f t="shared" si="34"/>
        <v>65</v>
      </c>
      <c r="O123" s="56">
        <v>60</v>
      </c>
      <c r="P123" s="55">
        <f t="shared" si="35"/>
        <v>125</v>
      </c>
      <c r="Q123" s="56">
        <v>0</v>
      </c>
      <c r="R123" s="55">
        <f t="shared" si="37"/>
        <v>125</v>
      </c>
      <c r="S123" s="56">
        <v>0</v>
      </c>
      <c r="T123" s="55">
        <f t="shared" si="36"/>
        <v>125</v>
      </c>
      <c r="U123" s="56">
        <v>0</v>
      </c>
      <c r="V123" s="55">
        <v>125</v>
      </c>
      <c r="W123" s="56">
        <v>0</v>
      </c>
      <c r="X123" s="55">
        <f t="shared" si="38"/>
        <v>125</v>
      </c>
    </row>
    <row r="124" spans="1:24" ht="12.75">
      <c r="A124" s="10">
        <v>300</v>
      </c>
      <c r="B124" s="52" t="s">
        <v>391</v>
      </c>
      <c r="C124" s="53" t="s">
        <v>392</v>
      </c>
      <c r="D124" s="44">
        <v>67</v>
      </c>
      <c r="E124" s="45" t="s">
        <v>46</v>
      </c>
      <c r="F124" s="55">
        <v>1440</v>
      </c>
      <c r="G124" s="54">
        <v>70</v>
      </c>
      <c r="H124" s="54">
        <f>SUM(F124:G124)</f>
        <v>1510</v>
      </c>
      <c r="I124" s="54"/>
      <c r="J124" s="54">
        <v>1510</v>
      </c>
      <c r="K124" s="56"/>
      <c r="L124" s="55">
        <v>1510</v>
      </c>
      <c r="M124" s="56"/>
      <c r="N124" s="55">
        <v>1510</v>
      </c>
      <c r="O124" s="56"/>
      <c r="P124" s="55">
        <v>1510</v>
      </c>
      <c r="Q124" s="56"/>
      <c r="R124" s="55">
        <v>1510</v>
      </c>
      <c r="S124" s="56">
        <v>60</v>
      </c>
      <c r="T124" s="55">
        <f>SUM(R124:S124)</f>
        <v>1570</v>
      </c>
      <c r="U124" s="56">
        <v>0</v>
      </c>
      <c r="V124" s="55">
        <v>1570</v>
      </c>
      <c r="W124" s="56">
        <v>0</v>
      </c>
      <c r="X124" s="55">
        <f t="shared" si="38"/>
        <v>1570</v>
      </c>
    </row>
    <row r="125" spans="1:24" ht="12.75">
      <c r="A125" s="10">
        <v>130</v>
      </c>
      <c r="B125" s="52" t="s">
        <v>50</v>
      </c>
      <c r="C125" s="53" t="s">
        <v>47</v>
      </c>
      <c r="D125" s="44">
        <v>81</v>
      </c>
      <c r="E125" s="45" t="s">
        <v>46</v>
      </c>
      <c r="F125" s="55">
        <v>165</v>
      </c>
      <c r="G125" s="54">
        <v>90</v>
      </c>
      <c r="H125" s="54">
        <f>SUM(F125:G125)</f>
        <v>255</v>
      </c>
      <c r="I125" s="54">
        <v>95</v>
      </c>
      <c r="J125" s="54">
        <f>SUM(H125:I125)</f>
        <v>350</v>
      </c>
      <c r="K125" s="56">
        <v>100</v>
      </c>
      <c r="L125" s="55">
        <f>SUM(J125:K125)</f>
        <v>450</v>
      </c>
      <c r="M125" s="56">
        <v>90</v>
      </c>
      <c r="N125" s="55">
        <f t="shared" si="34"/>
        <v>540</v>
      </c>
      <c r="O125" s="56">
        <v>95</v>
      </c>
      <c r="P125" s="55">
        <f t="shared" si="35"/>
        <v>635</v>
      </c>
      <c r="Q125" s="56">
        <v>90</v>
      </c>
      <c r="R125" s="55">
        <f t="shared" si="37"/>
        <v>725</v>
      </c>
      <c r="S125" s="56">
        <v>100</v>
      </c>
      <c r="T125" s="55">
        <f>SUM(R125:S125)</f>
        <v>825</v>
      </c>
      <c r="U125" s="56">
        <v>100</v>
      </c>
      <c r="V125" s="55">
        <v>925</v>
      </c>
      <c r="W125" s="56">
        <v>0</v>
      </c>
      <c r="X125" s="55">
        <f t="shared" si="38"/>
        <v>925</v>
      </c>
    </row>
    <row r="126" spans="1:24" ht="12.75">
      <c r="A126" s="10">
        <v>131</v>
      </c>
      <c r="B126" s="52" t="s">
        <v>191</v>
      </c>
      <c r="C126" s="53" t="s">
        <v>51</v>
      </c>
      <c r="D126" s="44">
        <v>85</v>
      </c>
      <c r="E126" s="45" t="s">
        <v>46</v>
      </c>
      <c r="F126" s="55">
        <v>145</v>
      </c>
      <c r="G126" s="54"/>
      <c r="H126" s="54">
        <f>SUM(F126:G126)</f>
        <v>145</v>
      </c>
      <c r="I126" s="54">
        <v>90</v>
      </c>
      <c r="J126" s="54">
        <f>SUM(H126:I126)</f>
        <v>235</v>
      </c>
      <c r="K126" s="56">
        <v>80</v>
      </c>
      <c r="L126" s="55">
        <f>SUM(J126:K126)</f>
        <v>315</v>
      </c>
      <c r="M126" s="56"/>
      <c r="N126" s="55">
        <f t="shared" si="34"/>
        <v>315</v>
      </c>
      <c r="O126" s="56">
        <v>85</v>
      </c>
      <c r="P126" s="55">
        <f t="shared" si="35"/>
        <v>400</v>
      </c>
      <c r="Q126" s="56">
        <v>0</v>
      </c>
      <c r="R126" s="55">
        <f t="shared" si="37"/>
        <v>400</v>
      </c>
      <c r="S126" s="56">
        <v>0</v>
      </c>
      <c r="T126" s="55">
        <f>SUM(R126:S126)</f>
        <v>400</v>
      </c>
      <c r="U126" s="56">
        <v>0</v>
      </c>
      <c r="V126" s="55">
        <v>400</v>
      </c>
      <c r="W126" s="56">
        <v>0</v>
      </c>
      <c r="X126" s="55">
        <f t="shared" si="38"/>
        <v>400</v>
      </c>
    </row>
    <row r="127" spans="1:24" ht="12.75">
      <c r="A127" s="10">
        <v>135</v>
      </c>
      <c r="B127" s="52" t="s">
        <v>278</v>
      </c>
      <c r="C127" s="53" t="s">
        <v>279</v>
      </c>
      <c r="D127" s="44">
        <v>84</v>
      </c>
      <c r="E127" s="45"/>
      <c r="F127" s="55"/>
      <c r="G127" s="54"/>
      <c r="H127" s="54"/>
      <c r="I127" s="54"/>
      <c r="J127" s="54"/>
      <c r="K127" s="56"/>
      <c r="L127" s="55"/>
      <c r="M127" s="56">
        <v>85</v>
      </c>
      <c r="N127" s="55">
        <f t="shared" si="34"/>
        <v>85</v>
      </c>
      <c r="O127" s="56"/>
      <c r="P127" s="55">
        <f t="shared" si="35"/>
        <v>85</v>
      </c>
      <c r="Q127" s="56">
        <v>0</v>
      </c>
      <c r="R127" s="55">
        <f t="shared" si="37"/>
        <v>85</v>
      </c>
      <c r="S127" s="56">
        <v>0</v>
      </c>
      <c r="T127" s="55">
        <f>SUM(R127:S127)</f>
        <v>85</v>
      </c>
      <c r="U127" s="56">
        <v>0</v>
      </c>
      <c r="V127" s="55">
        <v>85</v>
      </c>
      <c r="W127" s="56">
        <v>0</v>
      </c>
      <c r="X127" s="55">
        <f t="shared" si="38"/>
        <v>85</v>
      </c>
    </row>
    <row r="128" spans="2:24" ht="12.75">
      <c r="B128" s="57"/>
      <c r="C128" s="51"/>
      <c r="D128" s="48"/>
      <c r="E128" s="49"/>
      <c r="F128" s="64"/>
      <c r="G128" s="58"/>
      <c r="H128" s="60"/>
      <c r="I128" s="58"/>
      <c r="J128" s="60"/>
      <c r="K128" s="61"/>
      <c r="L128" s="59"/>
      <c r="M128" s="61"/>
      <c r="N128" s="59"/>
      <c r="O128" s="61"/>
      <c r="P128" s="59"/>
      <c r="Q128" s="59"/>
      <c r="R128" s="59"/>
      <c r="S128" s="61"/>
      <c r="T128" s="59"/>
      <c r="U128" s="61"/>
      <c r="V128" s="59"/>
      <c r="W128" s="61"/>
      <c r="X128" s="59"/>
    </row>
    <row r="129" spans="2:24" ht="15.75">
      <c r="B129" s="9" t="s">
        <v>280</v>
      </c>
      <c r="C129" s="38"/>
      <c r="D129" s="39"/>
      <c r="E129" s="40"/>
      <c r="F129" s="64"/>
      <c r="G129" s="58"/>
      <c r="H129" s="60"/>
      <c r="I129" s="58"/>
      <c r="J129" s="60"/>
      <c r="K129" s="61"/>
      <c r="L129" s="59"/>
      <c r="M129" s="61"/>
      <c r="N129" s="59"/>
      <c r="O129" s="61"/>
      <c r="P129" s="59"/>
      <c r="Q129" s="59"/>
      <c r="R129" s="59"/>
      <c r="S129" s="61"/>
      <c r="T129" s="59"/>
      <c r="U129" s="61"/>
      <c r="V129" s="59"/>
      <c r="W129" s="61"/>
      <c r="X129" s="59"/>
    </row>
    <row r="130" spans="1:24" ht="12.75">
      <c r="A130" s="10">
        <v>136</v>
      </c>
      <c r="B130" s="52" t="s">
        <v>155</v>
      </c>
      <c r="C130" s="53" t="s">
        <v>156</v>
      </c>
      <c r="D130" s="44">
        <v>53</v>
      </c>
      <c r="E130" s="45" t="s">
        <v>150</v>
      </c>
      <c r="F130" s="55">
        <v>1620</v>
      </c>
      <c r="G130" s="54">
        <v>80</v>
      </c>
      <c r="H130" s="54">
        <f>SUM(F130:G130)</f>
        <v>1700</v>
      </c>
      <c r="I130" s="54">
        <v>60</v>
      </c>
      <c r="J130" s="54">
        <f>SUM(H130:I130)</f>
        <v>1760</v>
      </c>
      <c r="K130" s="56">
        <v>60</v>
      </c>
      <c r="L130" s="55">
        <f>SUM(J130:K130)</f>
        <v>1820</v>
      </c>
      <c r="M130" s="56">
        <v>40</v>
      </c>
      <c r="N130" s="55">
        <f aca="true" t="shared" si="39" ref="N130:N138">SUM(L130:M130)</f>
        <v>1860</v>
      </c>
      <c r="O130" s="56">
        <v>55</v>
      </c>
      <c r="P130" s="55">
        <f aca="true" t="shared" si="40" ref="P130:P138">SUM(N130:O130)</f>
        <v>1915</v>
      </c>
      <c r="Q130" s="56">
        <v>0</v>
      </c>
      <c r="R130" s="55">
        <f>SUM(P130:Q130)</f>
        <v>1915</v>
      </c>
      <c r="S130" s="56">
        <v>0</v>
      </c>
      <c r="T130" s="55">
        <f aca="true" t="shared" si="41" ref="T130:T138">SUM(R130:S130)</f>
        <v>1915</v>
      </c>
      <c r="U130" s="56">
        <v>0</v>
      </c>
      <c r="V130" s="55">
        <v>1915</v>
      </c>
      <c r="W130" s="56">
        <v>0</v>
      </c>
      <c r="X130" s="55">
        <f>SUM(V130:W130)</f>
        <v>1915</v>
      </c>
    </row>
    <row r="131" spans="1:24" ht="12.75">
      <c r="A131" s="10">
        <v>294</v>
      </c>
      <c r="B131" s="62" t="s">
        <v>379</v>
      </c>
      <c r="C131" s="67" t="s">
        <v>16</v>
      </c>
      <c r="D131" s="44">
        <v>92</v>
      </c>
      <c r="E131" s="45" t="s">
        <v>14</v>
      </c>
      <c r="F131" s="55"/>
      <c r="G131" s="54"/>
      <c r="H131" s="54"/>
      <c r="I131" s="54"/>
      <c r="J131" s="54"/>
      <c r="K131" s="56"/>
      <c r="L131" s="55"/>
      <c r="M131" s="56"/>
      <c r="N131" s="55"/>
      <c r="O131" s="56"/>
      <c r="P131" s="55">
        <v>0</v>
      </c>
      <c r="Q131" s="56">
        <v>45</v>
      </c>
      <c r="R131" s="55">
        <f>SUM(P131:Q131)</f>
        <v>45</v>
      </c>
      <c r="S131" s="56">
        <v>0</v>
      </c>
      <c r="T131" s="55">
        <f t="shared" si="41"/>
        <v>45</v>
      </c>
      <c r="U131" s="56">
        <v>0</v>
      </c>
      <c r="V131" s="55">
        <v>45</v>
      </c>
      <c r="W131" s="56">
        <v>0</v>
      </c>
      <c r="X131" s="55">
        <f aca="true" t="shared" si="42" ref="X131:X138">SUM(V131:W131)</f>
        <v>45</v>
      </c>
    </row>
    <row r="132" spans="1:24" ht="12.75">
      <c r="A132" s="10">
        <v>138</v>
      </c>
      <c r="B132" s="52" t="s">
        <v>281</v>
      </c>
      <c r="C132" s="53" t="s">
        <v>282</v>
      </c>
      <c r="D132" s="44">
        <v>70</v>
      </c>
      <c r="E132" s="45" t="s">
        <v>150</v>
      </c>
      <c r="F132" s="55">
        <v>840</v>
      </c>
      <c r="G132" s="54">
        <v>55</v>
      </c>
      <c r="H132" s="54">
        <f>SUM(F132:G132)</f>
        <v>895</v>
      </c>
      <c r="I132" s="54">
        <v>65</v>
      </c>
      <c r="J132" s="54">
        <f>SUM(H132:I132)</f>
        <v>960</v>
      </c>
      <c r="K132" s="56">
        <v>55</v>
      </c>
      <c r="L132" s="55">
        <f>SUM(J132:K132)</f>
        <v>1015</v>
      </c>
      <c r="M132" s="56"/>
      <c r="N132" s="55">
        <f t="shared" si="39"/>
        <v>1015</v>
      </c>
      <c r="O132" s="56"/>
      <c r="P132" s="55">
        <f t="shared" si="40"/>
        <v>1015</v>
      </c>
      <c r="Q132" s="56">
        <v>0</v>
      </c>
      <c r="R132" s="55">
        <f aca="true" t="shared" si="43" ref="R132:R138">SUM(P132:Q132)</f>
        <v>1015</v>
      </c>
      <c r="S132" s="56">
        <v>0</v>
      </c>
      <c r="T132" s="55">
        <f t="shared" si="41"/>
        <v>1015</v>
      </c>
      <c r="U132" s="56">
        <v>0</v>
      </c>
      <c r="V132" s="55">
        <v>1015</v>
      </c>
      <c r="W132" s="56">
        <v>0</v>
      </c>
      <c r="X132" s="55">
        <f t="shared" si="42"/>
        <v>1015</v>
      </c>
    </row>
    <row r="133" spans="1:24" ht="12.75">
      <c r="A133" s="10">
        <v>292</v>
      </c>
      <c r="B133" s="52" t="s">
        <v>373</v>
      </c>
      <c r="C133" s="53" t="s">
        <v>327</v>
      </c>
      <c r="D133" s="44">
        <v>93</v>
      </c>
      <c r="E133" s="45" t="s">
        <v>46</v>
      </c>
      <c r="F133" s="55"/>
      <c r="G133" s="54"/>
      <c r="H133" s="54"/>
      <c r="I133" s="54"/>
      <c r="J133" s="54"/>
      <c r="K133" s="56"/>
      <c r="L133" s="55"/>
      <c r="M133" s="56"/>
      <c r="N133" s="55"/>
      <c r="O133" s="56"/>
      <c r="P133" s="55">
        <v>0</v>
      </c>
      <c r="Q133" s="56">
        <v>70</v>
      </c>
      <c r="R133" s="55">
        <f>SUM(P133:Q133)</f>
        <v>70</v>
      </c>
      <c r="S133" s="56">
        <v>80</v>
      </c>
      <c r="T133" s="55">
        <f t="shared" si="41"/>
        <v>150</v>
      </c>
      <c r="U133" s="56">
        <v>85</v>
      </c>
      <c r="V133" s="55">
        <v>235</v>
      </c>
      <c r="W133" s="56">
        <v>0</v>
      </c>
      <c r="X133" s="55">
        <f t="shared" si="42"/>
        <v>235</v>
      </c>
    </row>
    <row r="134" spans="1:24" ht="12.75">
      <c r="A134" s="10">
        <v>139</v>
      </c>
      <c r="B134" s="52" t="s">
        <v>141</v>
      </c>
      <c r="C134" s="53" t="s">
        <v>43</v>
      </c>
      <c r="D134" s="44">
        <v>91</v>
      </c>
      <c r="E134" s="45" t="s">
        <v>33</v>
      </c>
      <c r="F134" s="55"/>
      <c r="G134" s="54"/>
      <c r="H134" s="54"/>
      <c r="I134" s="54"/>
      <c r="J134" s="54"/>
      <c r="K134" s="56"/>
      <c r="L134" s="55"/>
      <c r="M134" s="56">
        <v>40</v>
      </c>
      <c r="N134" s="55">
        <f t="shared" si="39"/>
        <v>40</v>
      </c>
      <c r="O134" s="56">
        <v>45</v>
      </c>
      <c r="P134" s="55">
        <f t="shared" si="40"/>
        <v>85</v>
      </c>
      <c r="Q134" s="56">
        <v>70</v>
      </c>
      <c r="R134" s="55">
        <f t="shared" si="43"/>
        <v>155</v>
      </c>
      <c r="S134" s="56">
        <v>85</v>
      </c>
      <c r="T134" s="55">
        <f t="shared" si="41"/>
        <v>240</v>
      </c>
      <c r="U134" s="56">
        <v>70</v>
      </c>
      <c r="V134" s="55">
        <v>310</v>
      </c>
      <c r="W134" s="56">
        <f>VLOOKUP(A:A,'Rangliste ab 9.Rang'!A:R,18,FALSE)</f>
        <v>75</v>
      </c>
      <c r="X134" s="55">
        <f t="shared" si="42"/>
        <v>385</v>
      </c>
    </row>
    <row r="135" spans="1:24" ht="12.75">
      <c r="A135" s="10">
        <v>140</v>
      </c>
      <c r="B135" s="52" t="s">
        <v>52</v>
      </c>
      <c r="C135" s="53" t="s">
        <v>53</v>
      </c>
      <c r="D135" s="44">
        <v>62</v>
      </c>
      <c r="E135" s="45" t="s">
        <v>46</v>
      </c>
      <c r="F135" s="55">
        <v>1760</v>
      </c>
      <c r="G135" s="54">
        <v>95</v>
      </c>
      <c r="H135" s="54">
        <f>SUM(F135:G135)</f>
        <v>1855</v>
      </c>
      <c r="I135" s="54">
        <v>90</v>
      </c>
      <c r="J135" s="54">
        <f>SUM(H135:I135)</f>
        <v>1945</v>
      </c>
      <c r="K135" s="56">
        <v>100</v>
      </c>
      <c r="L135" s="55">
        <f>SUM(J135:K135)</f>
        <v>2045</v>
      </c>
      <c r="M135" s="56">
        <v>95</v>
      </c>
      <c r="N135" s="55">
        <f t="shared" si="39"/>
        <v>2140</v>
      </c>
      <c r="O135" s="56">
        <v>100</v>
      </c>
      <c r="P135" s="55">
        <f t="shared" si="40"/>
        <v>2240</v>
      </c>
      <c r="Q135" s="56">
        <v>100</v>
      </c>
      <c r="R135" s="55">
        <f t="shared" si="43"/>
        <v>2340</v>
      </c>
      <c r="S135" s="56">
        <v>100</v>
      </c>
      <c r="T135" s="55">
        <f t="shared" si="41"/>
        <v>2440</v>
      </c>
      <c r="U135" s="56">
        <v>95</v>
      </c>
      <c r="V135" s="55">
        <v>2535</v>
      </c>
      <c r="W135" s="56">
        <f>VLOOKUP(A:A,'Rangliste ab 9.Rang'!A:R,18,FALSE)</f>
        <v>100</v>
      </c>
      <c r="X135" s="55">
        <f t="shared" si="42"/>
        <v>2635</v>
      </c>
    </row>
    <row r="136" spans="1:24" ht="12.75">
      <c r="A136" s="10">
        <v>142</v>
      </c>
      <c r="B136" s="52" t="s">
        <v>173</v>
      </c>
      <c r="C136" s="53" t="s">
        <v>283</v>
      </c>
      <c r="D136" s="44">
        <v>86</v>
      </c>
      <c r="E136" s="45" t="s">
        <v>46</v>
      </c>
      <c r="F136" s="55"/>
      <c r="G136" s="54"/>
      <c r="H136" s="54"/>
      <c r="I136" s="54"/>
      <c r="J136" s="54">
        <v>0</v>
      </c>
      <c r="K136" s="56">
        <v>80</v>
      </c>
      <c r="L136" s="55">
        <f>SUM(J136:K136)</f>
        <v>80</v>
      </c>
      <c r="M136" s="56">
        <v>80</v>
      </c>
      <c r="N136" s="55">
        <f t="shared" si="39"/>
        <v>160</v>
      </c>
      <c r="O136" s="56">
        <v>80</v>
      </c>
      <c r="P136" s="55">
        <f t="shared" si="40"/>
        <v>240</v>
      </c>
      <c r="Q136" s="56">
        <v>80</v>
      </c>
      <c r="R136" s="55">
        <f t="shared" si="43"/>
        <v>320</v>
      </c>
      <c r="S136" s="56">
        <v>90</v>
      </c>
      <c r="T136" s="55">
        <f t="shared" si="41"/>
        <v>410</v>
      </c>
      <c r="U136" s="56">
        <v>75</v>
      </c>
      <c r="V136" s="55">
        <v>485</v>
      </c>
      <c r="W136" s="56">
        <v>0</v>
      </c>
      <c r="X136" s="55">
        <f t="shared" si="42"/>
        <v>485</v>
      </c>
    </row>
    <row r="137" spans="1:24" ht="12.75">
      <c r="A137" s="10">
        <v>143</v>
      </c>
      <c r="B137" s="52" t="s">
        <v>284</v>
      </c>
      <c r="C137" s="53" t="s">
        <v>285</v>
      </c>
      <c r="D137" s="44">
        <v>90</v>
      </c>
      <c r="E137" s="45" t="s">
        <v>14</v>
      </c>
      <c r="F137" s="55"/>
      <c r="G137" s="54"/>
      <c r="H137" s="54"/>
      <c r="I137" s="54"/>
      <c r="J137" s="54">
        <v>0</v>
      </c>
      <c r="K137" s="56">
        <v>75</v>
      </c>
      <c r="L137" s="55">
        <f>SUM(J137:K137)</f>
        <v>75</v>
      </c>
      <c r="M137" s="56">
        <v>45</v>
      </c>
      <c r="N137" s="55">
        <f t="shared" si="39"/>
        <v>120</v>
      </c>
      <c r="O137" s="56"/>
      <c r="P137" s="55">
        <f t="shared" si="40"/>
        <v>120</v>
      </c>
      <c r="Q137" s="56">
        <v>0</v>
      </c>
      <c r="R137" s="55">
        <f t="shared" si="43"/>
        <v>120</v>
      </c>
      <c r="S137" s="56">
        <v>0</v>
      </c>
      <c r="T137" s="55">
        <f t="shared" si="41"/>
        <v>120</v>
      </c>
      <c r="U137" s="56">
        <v>0</v>
      </c>
      <c r="V137" s="55">
        <v>120</v>
      </c>
      <c r="W137" s="56">
        <v>0</v>
      </c>
      <c r="X137" s="55">
        <f t="shared" si="42"/>
        <v>120</v>
      </c>
    </row>
    <row r="138" spans="1:24" ht="12.75">
      <c r="A138" s="10">
        <v>144</v>
      </c>
      <c r="B138" s="52" t="s">
        <v>286</v>
      </c>
      <c r="C138" s="53" t="s">
        <v>285</v>
      </c>
      <c r="D138" s="44">
        <v>89</v>
      </c>
      <c r="E138" s="45" t="s">
        <v>14</v>
      </c>
      <c r="F138" s="55">
        <v>75</v>
      </c>
      <c r="G138" s="54">
        <v>70</v>
      </c>
      <c r="H138" s="54">
        <f>SUM(F138:G138)</f>
        <v>145</v>
      </c>
      <c r="I138" s="54">
        <v>80</v>
      </c>
      <c r="J138" s="54">
        <f>SUM(H138:I138)</f>
        <v>225</v>
      </c>
      <c r="K138" s="54">
        <v>100</v>
      </c>
      <c r="L138" s="55">
        <f>SUM(J138:K138)</f>
        <v>325</v>
      </c>
      <c r="M138" s="54">
        <v>100</v>
      </c>
      <c r="N138" s="55">
        <f t="shared" si="39"/>
        <v>425</v>
      </c>
      <c r="O138" s="54"/>
      <c r="P138" s="55">
        <f t="shared" si="40"/>
        <v>425</v>
      </c>
      <c r="Q138" s="56">
        <v>0</v>
      </c>
      <c r="R138" s="55">
        <f t="shared" si="43"/>
        <v>425</v>
      </c>
      <c r="S138" s="56">
        <v>0</v>
      </c>
      <c r="T138" s="55">
        <f t="shared" si="41"/>
        <v>425</v>
      </c>
      <c r="U138" s="56">
        <v>0</v>
      </c>
      <c r="V138" s="55">
        <v>425</v>
      </c>
      <c r="W138" s="56">
        <v>0</v>
      </c>
      <c r="X138" s="55">
        <f t="shared" si="42"/>
        <v>425</v>
      </c>
    </row>
    <row r="139" spans="2:24" ht="12.75">
      <c r="B139" s="57"/>
      <c r="C139" s="51"/>
      <c r="D139" s="48"/>
      <c r="E139" s="49"/>
      <c r="F139" s="64"/>
      <c r="G139" s="58"/>
      <c r="H139" s="60"/>
      <c r="I139" s="58"/>
      <c r="J139" s="60"/>
      <c r="K139" s="61"/>
      <c r="L139" s="59"/>
      <c r="M139" s="61"/>
      <c r="N139" s="59"/>
      <c r="O139" s="61"/>
      <c r="P139" s="59"/>
      <c r="Q139" s="59"/>
      <c r="R139" s="59"/>
      <c r="S139" s="61"/>
      <c r="T139" s="59"/>
      <c r="U139" s="61"/>
      <c r="V139" s="59"/>
      <c r="W139" s="61"/>
      <c r="X139" s="59"/>
    </row>
    <row r="140" spans="2:24" ht="15.75">
      <c r="B140" s="9" t="s">
        <v>287</v>
      </c>
      <c r="C140" s="38"/>
      <c r="D140" s="39"/>
      <c r="E140" s="40"/>
      <c r="F140" s="64"/>
      <c r="G140" s="58"/>
      <c r="H140" s="60"/>
      <c r="I140" s="58"/>
      <c r="J140" s="60"/>
      <c r="K140" s="61"/>
      <c r="L140" s="59"/>
      <c r="M140" s="61"/>
      <c r="N140" s="59"/>
      <c r="O140" s="61"/>
      <c r="P140" s="59"/>
      <c r="Q140" s="59"/>
      <c r="R140" s="59"/>
      <c r="S140" s="61"/>
      <c r="T140" s="59"/>
      <c r="U140" s="61"/>
      <c r="V140" s="59"/>
      <c r="W140" s="61"/>
      <c r="X140" s="59"/>
    </row>
    <row r="141" spans="1:24" ht="12.75">
      <c r="A141" s="10">
        <v>146</v>
      </c>
      <c r="B141" s="52" t="s">
        <v>196</v>
      </c>
      <c r="C141" s="53" t="s">
        <v>197</v>
      </c>
      <c r="D141" s="44">
        <v>92</v>
      </c>
      <c r="E141" s="45" t="s">
        <v>14</v>
      </c>
      <c r="F141" s="55"/>
      <c r="G141" s="54"/>
      <c r="H141" s="54"/>
      <c r="I141" s="54"/>
      <c r="J141" s="54"/>
      <c r="K141" s="56"/>
      <c r="L141" s="55"/>
      <c r="M141" s="56"/>
      <c r="N141" s="55">
        <v>0</v>
      </c>
      <c r="O141" s="56">
        <v>45</v>
      </c>
      <c r="P141" s="55">
        <f aca="true" t="shared" si="44" ref="P141:P158">SUM(N141:O141)</f>
        <v>45</v>
      </c>
      <c r="Q141" s="56">
        <v>85</v>
      </c>
      <c r="R141" s="55">
        <f>SUM(P141:Q141)</f>
        <v>130</v>
      </c>
      <c r="S141" s="56">
        <v>0</v>
      </c>
      <c r="T141" s="55">
        <f aca="true" t="shared" si="45" ref="T141:T158">SUM(R141:S141)</f>
        <v>130</v>
      </c>
      <c r="U141" s="56">
        <v>0</v>
      </c>
      <c r="V141" s="55">
        <v>130</v>
      </c>
      <c r="W141" s="56">
        <v>0</v>
      </c>
      <c r="X141" s="55">
        <f>SUM(V141:W141)</f>
        <v>130</v>
      </c>
    </row>
    <row r="142" spans="1:24" ht="12.75">
      <c r="A142" s="10">
        <v>147</v>
      </c>
      <c r="B142" s="52" t="s">
        <v>183</v>
      </c>
      <c r="C142" s="53" t="s">
        <v>182</v>
      </c>
      <c r="D142" s="44">
        <v>66</v>
      </c>
      <c r="E142" s="45" t="s">
        <v>46</v>
      </c>
      <c r="F142" s="55">
        <v>65</v>
      </c>
      <c r="G142" s="54"/>
      <c r="H142" s="54">
        <f>SUM(F142:G142)</f>
        <v>65</v>
      </c>
      <c r="I142" s="54">
        <v>75</v>
      </c>
      <c r="J142" s="54">
        <f>SUM(H142:I142)</f>
        <v>140</v>
      </c>
      <c r="K142" s="56">
        <v>70</v>
      </c>
      <c r="L142" s="55">
        <f>SUM(J142:K142)</f>
        <v>210</v>
      </c>
      <c r="M142" s="56"/>
      <c r="N142" s="55">
        <f aca="true" t="shared" si="46" ref="N142:N158">SUM(L142:M142)</f>
        <v>210</v>
      </c>
      <c r="O142" s="56">
        <v>70</v>
      </c>
      <c r="P142" s="55">
        <f t="shared" si="44"/>
        <v>280</v>
      </c>
      <c r="Q142" s="56">
        <v>0</v>
      </c>
      <c r="R142" s="55">
        <f aca="true" t="shared" si="47" ref="R142:R158">SUM(P142:Q142)</f>
        <v>280</v>
      </c>
      <c r="S142" s="56">
        <v>0</v>
      </c>
      <c r="T142" s="55">
        <f t="shared" si="45"/>
        <v>280</v>
      </c>
      <c r="U142" s="56">
        <v>0</v>
      </c>
      <c r="V142" s="55">
        <v>280</v>
      </c>
      <c r="W142" s="56">
        <v>0</v>
      </c>
      <c r="X142" s="55">
        <f aca="true" t="shared" si="48" ref="X142:X158">SUM(V142:W142)</f>
        <v>280</v>
      </c>
    </row>
    <row r="143" spans="1:24" ht="12.75">
      <c r="A143" s="10">
        <v>148</v>
      </c>
      <c r="B143" s="52" t="s">
        <v>288</v>
      </c>
      <c r="C143" s="53" t="s">
        <v>289</v>
      </c>
      <c r="D143" s="44">
        <v>40</v>
      </c>
      <c r="E143" s="45" t="s">
        <v>14</v>
      </c>
      <c r="F143" s="55">
        <v>2340</v>
      </c>
      <c r="G143" s="54">
        <v>50</v>
      </c>
      <c r="H143" s="54">
        <f>SUM(F143:G143)</f>
        <v>2390</v>
      </c>
      <c r="I143" s="54">
        <v>50</v>
      </c>
      <c r="J143" s="54">
        <f>SUM(H143:I143)</f>
        <v>2440</v>
      </c>
      <c r="K143" s="56">
        <v>75</v>
      </c>
      <c r="L143" s="55">
        <f>SUM(J143:K143)</f>
        <v>2515</v>
      </c>
      <c r="M143" s="56"/>
      <c r="N143" s="55">
        <f t="shared" si="46"/>
        <v>2515</v>
      </c>
      <c r="O143" s="56"/>
      <c r="P143" s="55">
        <f t="shared" si="44"/>
        <v>2515</v>
      </c>
      <c r="Q143" s="56">
        <v>0</v>
      </c>
      <c r="R143" s="55">
        <f t="shared" si="47"/>
        <v>2515</v>
      </c>
      <c r="S143" s="56">
        <v>0</v>
      </c>
      <c r="T143" s="55">
        <f t="shared" si="45"/>
        <v>2515</v>
      </c>
      <c r="U143" s="56">
        <v>0</v>
      </c>
      <c r="V143" s="55">
        <v>2515</v>
      </c>
      <c r="W143" s="56">
        <v>0</v>
      </c>
      <c r="X143" s="55">
        <f t="shared" si="48"/>
        <v>2515</v>
      </c>
    </row>
    <row r="144" spans="1:24" ht="12.75">
      <c r="A144" s="10">
        <v>149</v>
      </c>
      <c r="B144" s="52" t="s">
        <v>42</v>
      </c>
      <c r="C144" s="53" t="s">
        <v>43</v>
      </c>
      <c r="D144" s="44">
        <v>81</v>
      </c>
      <c r="E144" s="45" t="s">
        <v>33</v>
      </c>
      <c r="F144" s="55">
        <v>365</v>
      </c>
      <c r="G144" s="54">
        <v>70</v>
      </c>
      <c r="H144" s="54">
        <f>SUM(F144:G144)</f>
        <v>435</v>
      </c>
      <c r="I144" s="54">
        <v>80</v>
      </c>
      <c r="J144" s="54">
        <f>SUM(H144:I144)</f>
        <v>515</v>
      </c>
      <c r="K144" s="56">
        <v>70</v>
      </c>
      <c r="L144" s="55">
        <f>SUM(J144:K144)</f>
        <v>585</v>
      </c>
      <c r="M144" s="56">
        <v>75</v>
      </c>
      <c r="N144" s="55">
        <f t="shared" si="46"/>
        <v>660</v>
      </c>
      <c r="O144" s="56">
        <v>75</v>
      </c>
      <c r="P144" s="55">
        <f t="shared" si="44"/>
        <v>735</v>
      </c>
      <c r="Q144" s="56">
        <v>0</v>
      </c>
      <c r="R144" s="55">
        <f t="shared" si="47"/>
        <v>735</v>
      </c>
      <c r="S144" s="56">
        <v>70</v>
      </c>
      <c r="T144" s="55">
        <f t="shared" si="45"/>
        <v>805</v>
      </c>
      <c r="U144" s="56">
        <v>0</v>
      </c>
      <c r="V144" s="55">
        <v>805</v>
      </c>
      <c r="W144" s="56">
        <v>0</v>
      </c>
      <c r="X144" s="55">
        <f t="shared" si="48"/>
        <v>805</v>
      </c>
    </row>
    <row r="145" spans="1:24" ht="12.75">
      <c r="A145" s="10">
        <v>150</v>
      </c>
      <c r="B145" s="52" t="s">
        <v>192</v>
      </c>
      <c r="C145" s="53" t="s">
        <v>193</v>
      </c>
      <c r="D145" s="44">
        <v>88</v>
      </c>
      <c r="E145" s="45" t="s">
        <v>46</v>
      </c>
      <c r="F145" s="55"/>
      <c r="G145" s="54"/>
      <c r="H145" s="54"/>
      <c r="I145" s="54"/>
      <c r="J145" s="54"/>
      <c r="K145" s="56"/>
      <c r="L145" s="55"/>
      <c r="M145" s="56"/>
      <c r="N145" s="55">
        <v>0</v>
      </c>
      <c r="O145" s="56">
        <v>80</v>
      </c>
      <c r="P145" s="55">
        <f t="shared" si="44"/>
        <v>80</v>
      </c>
      <c r="Q145" s="56">
        <v>90</v>
      </c>
      <c r="R145" s="55">
        <f t="shared" si="47"/>
        <v>170</v>
      </c>
      <c r="S145" s="56">
        <v>85</v>
      </c>
      <c r="T145" s="55">
        <f t="shared" si="45"/>
        <v>255</v>
      </c>
      <c r="U145" s="56">
        <v>0</v>
      </c>
      <c r="V145" s="55">
        <v>255</v>
      </c>
      <c r="W145" s="56">
        <f>VLOOKUP(A:A,'Rangliste ab 9.Rang'!A:R,18,FALSE)</f>
        <v>75</v>
      </c>
      <c r="X145" s="55">
        <f t="shared" si="48"/>
        <v>330</v>
      </c>
    </row>
    <row r="146" spans="1:24" ht="12.75">
      <c r="A146" s="10">
        <v>151</v>
      </c>
      <c r="B146" s="52" t="s">
        <v>290</v>
      </c>
      <c r="C146" s="67" t="s">
        <v>401</v>
      </c>
      <c r="D146" s="44">
        <v>48</v>
      </c>
      <c r="E146" s="45" t="s">
        <v>14</v>
      </c>
      <c r="F146" s="55">
        <v>2445</v>
      </c>
      <c r="G146" s="54">
        <v>55</v>
      </c>
      <c r="H146" s="54">
        <f>SUM(F146:G146)</f>
        <v>2500</v>
      </c>
      <c r="I146" s="54">
        <v>70</v>
      </c>
      <c r="J146" s="54">
        <f>SUM(H146:I146)</f>
        <v>2570</v>
      </c>
      <c r="K146" s="56"/>
      <c r="L146" s="55">
        <f>SUM(J146:K146)</f>
        <v>2570</v>
      </c>
      <c r="M146" s="56">
        <v>70</v>
      </c>
      <c r="N146" s="55">
        <f t="shared" si="46"/>
        <v>2640</v>
      </c>
      <c r="O146" s="56"/>
      <c r="P146" s="55">
        <f t="shared" si="44"/>
        <v>2640</v>
      </c>
      <c r="Q146" s="56">
        <v>0</v>
      </c>
      <c r="R146" s="55">
        <f t="shared" si="47"/>
        <v>2640</v>
      </c>
      <c r="S146" s="56">
        <v>65</v>
      </c>
      <c r="T146" s="55">
        <f t="shared" si="45"/>
        <v>2705</v>
      </c>
      <c r="U146" s="56">
        <v>0</v>
      </c>
      <c r="V146" s="55">
        <v>2705</v>
      </c>
      <c r="W146" s="56">
        <v>0</v>
      </c>
      <c r="X146" s="55">
        <f t="shared" si="48"/>
        <v>2705</v>
      </c>
    </row>
    <row r="147" spans="1:24" ht="12.75">
      <c r="A147" s="10">
        <v>152</v>
      </c>
      <c r="B147" s="52" t="s">
        <v>291</v>
      </c>
      <c r="C147" s="53" t="s">
        <v>292</v>
      </c>
      <c r="D147" s="44">
        <v>56</v>
      </c>
      <c r="E147" s="45" t="s">
        <v>150</v>
      </c>
      <c r="F147" s="55">
        <v>2445</v>
      </c>
      <c r="G147" s="54">
        <v>55</v>
      </c>
      <c r="H147" s="54">
        <f>SUM(F147:G147)</f>
        <v>2500</v>
      </c>
      <c r="I147" s="54">
        <v>75</v>
      </c>
      <c r="J147" s="54">
        <f>SUM(H147:I147)</f>
        <v>2575</v>
      </c>
      <c r="K147" s="56">
        <v>70</v>
      </c>
      <c r="L147" s="55">
        <f>SUM(J147:K147)</f>
        <v>2645</v>
      </c>
      <c r="M147" s="56">
        <v>70</v>
      </c>
      <c r="N147" s="55">
        <f t="shared" si="46"/>
        <v>2715</v>
      </c>
      <c r="O147" s="56"/>
      <c r="P147" s="55">
        <f t="shared" si="44"/>
        <v>2715</v>
      </c>
      <c r="Q147" s="56">
        <v>0</v>
      </c>
      <c r="R147" s="55">
        <f t="shared" si="47"/>
        <v>2715</v>
      </c>
      <c r="S147" s="56">
        <v>0</v>
      </c>
      <c r="T147" s="55">
        <f t="shared" si="45"/>
        <v>2715</v>
      </c>
      <c r="U147" s="56">
        <v>0</v>
      </c>
      <c r="V147" s="55">
        <v>2715</v>
      </c>
      <c r="W147" s="56">
        <v>0</v>
      </c>
      <c r="X147" s="55">
        <f t="shared" si="48"/>
        <v>2715</v>
      </c>
    </row>
    <row r="148" spans="1:24" ht="12.75">
      <c r="A148" s="10">
        <v>153</v>
      </c>
      <c r="B148" s="52" t="s">
        <v>188</v>
      </c>
      <c r="C148" s="53" t="s">
        <v>189</v>
      </c>
      <c r="D148" s="44">
        <v>90</v>
      </c>
      <c r="E148" s="45" t="s">
        <v>33</v>
      </c>
      <c r="F148" s="55"/>
      <c r="G148" s="54"/>
      <c r="H148" s="54"/>
      <c r="I148" s="54"/>
      <c r="J148" s="54">
        <v>0</v>
      </c>
      <c r="K148" s="56">
        <v>70</v>
      </c>
      <c r="L148" s="55">
        <v>70</v>
      </c>
      <c r="M148" s="56"/>
      <c r="N148" s="55">
        <f t="shared" si="46"/>
        <v>70</v>
      </c>
      <c r="O148" s="56">
        <v>75</v>
      </c>
      <c r="P148" s="55">
        <f t="shared" si="44"/>
        <v>145</v>
      </c>
      <c r="Q148" s="56">
        <v>75</v>
      </c>
      <c r="R148" s="55">
        <f t="shared" si="47"/>
        <v>220</v>
      </c>
      <c r="S148" s="56">
        <v>75</v>
      </c>
      <c r="T148" s="55">
        <f t="shared" si="45"/>
        <v>295</v>
      </c>
      <c r="U148" s="56">
        <v>0</v>
      </c>
      <c r="V148" s="55">
        <v>295</v>
      </c>
      <c r="W148" s="56">
        <f>VLOOKUP(A:A,'Rangliste ab 9.Rang'!A:R,18,FALSE)</f>
        <v>75</v>
      </c>
      <c r="X148" s="55">
        <f t="shared" si="48"/>
        <v>370</v>
      </c>
    </row>
    <row r="149" spans="1:24" ht="12.75">
      <c r="A149" s="10">
        <v>155</v>
      </c>
      <c r="B149" s="52" t="s">
        <v>293</v>
      </c>
      <c r="C149" s="67" t="s">
        <v>399</v>
      </c>
      <c r="D149" s="44">
        <v>82</v>
      </c>
      <c r="E149" s="45" t="s">
        <v>7</v>
      </c>
      <c r="F149" s="55">
        <v>305</v>
      </c>
      <c r="G149" s="54">
        <v>70</v>
      </c>
      <c r="H149" s="54">
        <f>SUM(F149:G149)</f>
        <v>375</v>
      </c>
      <c r="I149" s="54">
        <v>70</v>
      </c>
      <c r="J149" s="54">
        <f>SUM(H149:I149)</f>
        <v>445</v>
      </c>
      <c r="K149" s="56">
        <v>75</v>
      </c>
      <c r="L149" s="55">
        <f>SUM(J149:K149)</f>
        <v>520</v>
      </c>
      <c r="M149" s="56">
        <v>60</v>
      </c>
      <c r="N149" s="55">
        <f t="shared" si="46"/>
        <v>580</v>
      </c>
      <c r="O149" s="56"/>
      <c r="P149" s="55">
        <f t="shared" si="44"/>
        <v>580</v>
      </c>
      <c r="Q149" s="56">
        <v>70</v>
      </c>
      <c r="R149" s="55">
        <f t="shared" si="47"/>
        <v>650</v>
      </c>
      <c r="S149" s="56">
        <v>80</v>
      </c>
      <c r="T149" s="55">
        <f t="shared" si="45"/>
        <v>730</v>
      </c>
      <c r="U149" s="56">
        <v>70</v>
      </c>
      <c r="V149" s="55">
        <v>800</v>
      </c>
      <c r="W149" s="56">
        <f>VLOOKUP(A:A,'Rangliste ab 9.Rang'!A:R,18,FALSE)</f>
        <v>65</v>
      </c>
      <c r="X149" s="55">
        <f t="shared" si="48"/>
        <v>865</v>
      </c>
    </row>
    <row r="150" spans="1:24" ht="12.75">
      <c r="A150" s="10">
        <v>156</v>
      </c>
      <c r="B150" s="52" t="s">
        <v>90</v>
      </c>
      <c r="C150" s="53" t="s">
        <v>91</v>
      </c>
      <c r="D150" s="44">
        <v>92</v>
      </c>
      <c r="E150" s="45" t="s">
        <v>14</v>
      </c>
      <c r="F150" s="55"/>
      <c r="G150" s="54"/>
      <c r="H150" s="54"/>
      <c r="I150" s="54"/>
      <c r="J150" s="54"/>
      <c r="K150" s="56"/>
      <c r="L150" s="55"/>
      <c r="M150" s="56">
        <v>25</v>
      </c>
      <c r="N150" s="55">
        <f t="shared" si="46"/>
        <v>25</v>
      </c>
      <c r="O150" s="56">
        <v>85</v>
      </c>
      <c r="P150" s="55">
        <f t="shared" si="44"/>
        <v>110</v>
      </c>
      <c r="Q150" s="56">
        <v>90</v>
      </c>
      <c r="R150" s="55">
        <f t="shared" si="47"/>
        <v>200</v>
      </c>
      <c r="S150" s="56">
        <v>90</v>
      </c>
      <c r="T150" s="55">
        <f t="shared" si="45"/>
        <v>290</v>
      </c>
      <c r="U150" s="56">
        <v>0</v>
      </c>
      <c r="V150" s="55">
        <v>290</v>
      </c>
      <c r="W150" s="56">
        <f>VLOOKUP(A:A,'Rangliste ab 9.Rang'!A:R,18,FALSE)</f>
        <v>95</v>
      </c>
      <c r="X150" s="55">
        <f t="shared" si="48"/>
        <v>385</v>
      </c>
    </row>
    <row r="151" spans="1:24" ht="12.75">
      <c r="A151" s="10">
        <v>157</v>
      </c>
      <c r="B151" s="52" t="s">
        <v>92</v>
      </c>
      <c r="C151" s="53" t="s">
        <v>91</v>
      </c>
      <c r="D151" s="44">
        <v>90</v>
      </c>
      <c r="E151" s="45" t="s">
        <v>14</v>
      </c>
      <c r="F151" s="55"/>
      <c r="G151" s="54"/>
      <c r="H151" s="54"/>
      <c r="I151" s="54"/>
      <c r="J151" s="54"/>
      <c r="K151" s="56"/>
      <c r="L151" s="55"/>
      <c r="M151" s="56">
        <v>20</v>
      </c>
      <c r="N151" s="55">
        <f t="shared" si="46"/>
        <v>20</v>
      </c>
      <c r="O151" s="56">
        <v>70</v>
      </c>
      <c r="P151" s="55">
        <f t="shared" si="44"/>
        <v>90</v>
      </c>
      <c r="Q151" s="56">
        <v>0</v>
      </c>
      <c r="R151" s="55">
        <f t="shared" si="47"/>
        <v>90</v>
      </c>
      <c r="S151" s="56">
        <v>0</v>
      </c>
      <c r="T151" s="55">
        <f t="shared" si="45"/>
        <v>90</v>
      </c>
      <c r="U151" s="56">
        <v>80</v>
      </c>
      <c r="V151" s="55">
        <v>170</v>
      </c>
      <c r="W151" s="56">
        <v>0</v>
      </c>
      <c r="X151" s="55">
        <f t="shared" si="48"/>
        <v>170</v>
      </c>
    </row>
    <row r="152" spans="1:24" ht="12.75">
      <c r="A152" s="10">
        <v>158</v>
      </c>
      <c r="B152" s="52" t="s">
        <v>134</v>
      </c>
      <c r="C152" s="53" t="s">
        <v>135</v>
      </c>
      <c r="D152" s="44">
        <v>51</v>
      </c>
      <c r="E152" s="45" t="s">
        <v>46</v>
      </c>
      <c r="F152" s="55">
        <v>1930</v>
      </c>
      <c r="G152" s="54">
        <v>75</v>
      </c>
      <c r="H152" s="54">
        <f>SUM(F152:G152)</f>
        <v>2005</v>
      </c>
      <c r="I152" s="54">
        <v>65</v>
      </c>
      <c r="J152" s="54">
        <f>SUM(H152:I152)</f>
        <v>2070</v>
      </c>
      <c r="K152" s="56">
        <v>80</v>
      </c>
      <c r="L152" s="55">
        <f>SUM(J152:K152)</f>
        <v>2150</v>
      </c>
      <c r="M152" s="56">
        <v>70</v>
      </c>
      <c r="N152" s="55">
        <f t="shared" si="46"/>
        <v>2220</v>
      </c>
      <c r="O152" s="56">
        <v>65</v>
      </c>
      <c r="P152" s="55">
        <f t="shared" si="44"/>
        <v>2285</v>
      </c>
      <c r="Q152" s="56">
        <v>65</v>
      </c>
      <c r="R152" s="55">
        <f t="shared" si="47"/>
        <v>2350</v>
      </c>
      <c r="S152" s="56">
        <v>70</v>
      </c>
      <c r="T152" s="55">
        <f t="shared" si="45"/>
        <v>2420</v>
      </c>
      <c r="U152" s="56">
        <v>80</v>
      </c>
      <c r="V152" s="55">
        <v>2500</v>
      </c>
      <c r="W152" s="56">
        <v>0</v>
      </c>
      <c r="X152" s="55">
        <f t="shared" si="48"/>
        <v>2500</v>
      </c>
    </row>
    <row r="153" spans="1:24" ht="12.75">
      <c r="A153" s="10">
        <v>280</v>
      </c>
      <c r="B153" s="62" t="s">
        <v>355</v>
      </c>
      <c r="C153" s="67" t="s">
        <v>47</v>
      </c>
      <c r="D153" s="44">
        <v>88</v>
      </c>
      <c r="E153" s="45" t="s">
        <v>46</v>
      </c>
      <c r="F153" s="55"/>
      <c r="G153" s="54"/>
      <c r="H153" s="54"/>
      <c r="I153" s="54"/>
      <c r="J153" s="54"/>
      <c r="K153" s="56"/>
      <c r="L153" s="55"/>
      <c r="M153" s="56"/>
      <c r="N153" s="55"/>
      <c r="O153" s="56"/>
      <c r="P153" s="55">
        <v>0</v>
      </c>
      <c r="Q153" s="56">
        <v>80</v>
      </c>
      <c r="R153" s="55">
        <f t="shared" si="47"/>
        <v>80</v>
      </c>
      <c r="S153" s="56">
        <v>85</v>
      </c>
      <c r="T153" s="55">
        <f t="shared" si="45"/>
        <v>165</v>
      </c>
      <c r="U153" s="56">
        <v>75</v>
      </c>
      <c r="V153" s="55">
        <v>240</v>
      </c>
      <c r="W153" s="56">
        <f>VLOOKUP(A:A,'Rangliste ab 9.Rang'!A:R,18,FALSE)</f>
        <v>65</v>
      </c>
      <c r="X153" s="55">
        <f t="shared" si="48"/>
        <v>305</v>
      </c>
    </row>
    <row r="154" spans="1:24" ht="12.75">
      <c r="A154" s="10">
        <v>160</v>
      </c>
      <c r="B154" s="52" t="s">
        <v>54</v>
      </c>
      <c r="C154" s="53" t="s">
        <v>55</v>
      </c>
      <c r="D154" s="44">
        <v>73</v>
      </c>
      <c r="E154" s="45" t="s">
        <v>46</v>
      </c>
      <c r="F154" s="55">
        <v>465</v>
      </c>
      <c r="G154" s="54">
        <v>100</v>
      </c>
      <c r="H154" s="54">
        <f>SUM(F154:G154)</f>
        <v>565</v>
      </c>
      <c r="I154" s="54">
        <v>100</v>
      </c>
      <c r="J154" s="54">
        <f>SUM(H154:I154)</f>
        <v>665</v>
      </c>
      <c r="K154" s="56">
        <v>100</v>
      </c>
      <c r="L154" s="55">
        <f>SUM(J154:K154)</f>
        <v>765</v>
      </c>
      <c r="M154" s="56">
        <v>90</v>
      </c>
      <c r="N154" s="55">
        <f t="shared" si="46"/>
        <v>855</v>
      </c>
      <c r="O154" s="56">
        <v>100</v>
      </c>
      <c r="P154" s="55">
        <f t="shared" si="44"/>
        <v>955</v>
      </c>
      <c r="Q154" s="56">
        <v>100</v>
      </c>
      <c r="R154" s="55">
        <f t="shared" si="47"/>
        <v>1055</v>
      </c>
      <c r="S154" s="56">
        <v>95</v>
      </c>
      <c r="T154" s="55">
        <f t="shared" si="45"/>
        <v>1150</v>
      </c>
      <c r="U154" s="56">
        <v>100</v>
      </c>
      <c r="V154" s="55">
        <v>1250</v>
      </c>
      <c r="W154" s="56">
        <f>VLOOKUP(A:A,'Rangliste ab 9.Rang'!A:R,18,FALSE)</f>
        <v>95</v>
      </c>
      <c r="X154" s="55">
        <f t="shared" si="48"/>
        <v>1345</v>
      </c>
    </row>
    <row r="155" spans="1:24" ht="12.75">
      <c r="A155" s="10">
        <v>161</v>
      </c>
      <c r="B155" s="52" t="s">
        <v>294</v>
      </c>
      <c r="C155" s="53" t="s">
        <v>295</v>
      </c>
      <c r="D155" s="44">
        <v>83</v>
      </c>
      <c r="E155" s="45" t="s">
        <v>14</v>
      </c>
      <c r="F155" s="55"/>
      <c r="G155" s="54"/>
      <c r="H155" s="54"/>
      <c r="I155" s="54"/>
      <c r="J155" s="54"/>
      <c r="K155" s="56"/>
      <c r="L155" s="55"/>
      <c r="M155" s="56">
        <v>70</v>
      </c>
      <c r="N155" s="55">
        <f t="shared" si="46"/>
        <v>70</v>
      </c>
      <c r="O155" s="56"/>
      <c r="P155" s="55">
        <f t="shared" si="44"/>
        <v>70</v>
      </c>
      <c r="Q155" s="56">
        <v>0</v>
      </c>
      <c r="R155" s="55">
        <f t="shared" si="47"/>
        <v>70</v>
      </c>
      <c r="S155" s="56">
        <v>80</v>
      </c>
      <c r="T155" s="55">
        <f t="shared" si="45"/>
        <v>150</v>
      </c>
      <c r="U155" s="56">
        <v>0</v>
      </c>
      <c r="V155" s="55">
        <v>150</v>
      </c>
      <c r="W155" s="56">
        <v>0</v>
      </c>
      <c r="X155" s="55">
        <f t="shared" si="48"/>
        <v>150</v>
      </c>
    </row>
    <row r="156" spans="1:24" ht="12.75">
      <c r="A156" s="10">
        <v>162</v>
      </c>
      <c r="B156" s="52" t="s">
        <v>296</v>
      </c>
      <c r="C156" s="53" t="s">
        <v>53</v>
      </c>
      <c r="D156" s="44">
        <v>63</v>
      </c>
      <c r="E156" s="45" t="s">
        <v>46</v>
      </c>
      <c r="F156" s="55">
        <v>1570</v>
      </c>
      <c r="G156" s="54">
        <v>90</v>
      </c>
      <c r="H156" s="54">
        <f>SUM(F156:G156)</f>
        <v>1660</v>
      </c>
      <c r="I156" s="54">
        <v>85</v>
      </c>
      <c r="J156" s="54">
        <f>SUM(H156:I156)</f>
        <v>1745</v>
      </c>
      <c r="K156" s="56">
        <v>95</v>
      </c>
      <c r="L156" s="55">
        <f>SUM(J156:K156)</f>
        <v>1840</v>
      </c>
      <c r="M156" s="56">
        <v>85</v>
      </c>
      <c r="N156" s="55">
        <f t="shared" si="46"/>
        <v>1925</v>
      </c>
      <c r="O156" s="56"/>
      <c r="P156" s="55">
        <f t="shared" si="44"/>
        <v>1925</v>
      </c>
      <c r="Q156" s="56">
        <v>0</v>
      </c>
      <c r="R156" s="55">
        <f t="shared" si="47"/>
        <v>1925</v>
      </c>
      <c r="S156" s="56">
        <v>0</v>
      </c>
      <c r="T156" s="55">
        <f t="shared" si="45"/>
        <v>1925</v>
      </c>
      <c r="U156" s="56">
        <v>0</v>
      </c>
      <c r="V156" s="55">
        <v>1925</v>
      </c>
      <c r="W156" s="56">
        <v>0</v>
      </c>
      <c r="X156" s="55">
        <f t="shared" si="48"/>
        <v>1925</v>
      </c>
    </row>
    <row r="157" spans="1:24" ht="12.75">
      <c r="A157" s="10">
        <v>322</v>
      </c>
      <c r="B157" s="62" t="s">
        <v>435</v>
      </c>
      <c r="C157" s="67" t="s">
        <v>436</v>
      </c>
      <c r="D157" s="44">
        <v>67</v>
      </c>
      <c r="E157" s="45" t="s">
        <v>7</v>
      </c>
      <c r="F157" s="55"/>
      <c r="G157" s="54"/>
      <c r="H157" s="54"/>
      <c r="I157" s="54"/>
      <c r="J157" s="54"/>
      <c r="K157" s="56"/>
      <c r="L157" s="55"/>
      <c r="M157" s="56"/>
      <c r="N157" s="55"/>
      <c r="O157" s="56"/>
      <c r="P157" s="55"/>
      <c r="Q157" s="56"/>
      <c r="R157" s="55"/>
      <c r="S157" s="56"/>
      <c r="T157" s="55"/>
      <c r="U157" s="56"/>
      <c r="V157" s="55">
        <v>0</v>
      </c>
      <c r="W157" s="56">
        <f>VLOOKUP(A:A,'Rangliste ab 9.Rang'!A:R,18,FALSE)</f>
        <v>55</v>
      </c>
      <c r="X157" s="55">
        <f>SUM(V157:W157)</f>
        <v>55</v>
      </c>
    </row>
    <row r="158" spans="1:24" ht="12.75">
      <c r="A158" s="10">
        <v>165</v>
      </c>
      <c r="B158" s="52" t="s">
        <v>123</v>
      </c>
      <c r="C158" s="53" t="s">
        <v>117</v>
      </c>
      <c r="D158" s="44">
        <v>48</v>
      </c>
      <c r="E158" s="45" t="s">
        <v>46</v>
      </c>
      <c r="F158" s="55">
        <v>1785</v>
      </c>
      <c r="G158" s="54">
        <v>65</v>
      </c>
      <c r="H158" s="54">
        <f>SUM(F158:G158)</f>
        <v>1850</v>
      </c>
      <c r="I158" s="54">
        <v>65</v>
      </c>
      <c r="J158" s="54">
        <f>SUM(H158:I158)</f>
        <v>1915</v>
      </c>
      <c r="K158" s="56">
        <v>70</v>
      </c>
      <c r="L158" s="55">
        <f>SUM(J158:K158)</f>
        <v>1985</v>
      </c>
      <c r="M158" s="56">
        <v>65</v>
      </c>
      <c r="N158" s="55">
        <f t="shared" si="46"/>
        <v>2050</v>
      </c>
      <c r="O158" s="56">
        <v>65</v>
      </c>
      <c r="P158" s="55">
        <f t="shared" si="44"/>
        <v>2115</v>
      </c>
      <c r="Q158" s="56">
        <v>60</v>
      </c>
      <c r="R158" s="55">
        <f t="shared" si="47"/>
        <v>2175</v>
      </c>
      <c r="S158" s="56">
        <v>60</v>
      </c>
      <c r="T158" s="55">
        <f t="shared" si="45"/>
        <v>2235</v>
      </c>
      <c r="U158" s="56">
        <v>55</v>
      </c>
      <c r="V158" s="55">
        <v>2290</v>
      </c>
      <c r="W158" s="56">
        <f>VLOOKUP(A:A,'Rangliste ab 9.Rang'!A:R,18,FALSE)</f>
        <v>50</v>
      </c>
      <c r="X158" s="55">
        <f t="shared" si="48"/>
        <v>2340</v>
      </c>
    </row>
    <row r="159" spans="2:24" ht="12.75">
      <c r="B159" s="57"/>
      <c r="C159" s="51"/>
      <c r="D159" s="48"/>
      <c r="E159" s="49"/>
      <c r="F159" s="64"/>
      <c r="G159" s="58"/>
      <c r="H159" s="60"/>
      <c r="I159" s="58"/>
      <c r="J159" s="60"/>
      <c r="K159" s="61"/>
      <c r="L159" s="59"/>
      <c r="M159" s="61"/>
      <c r="N159" s="59"/>
      <c r="O159" s="61"/>
      <c r="P159" s="59"/>
      <c r="Q159" s="59"/>
      <c r="R159" s="59"/>
      <c r="S159" s="59"/>
      <c r="T159" s="59"/>
      <c r="U159" s="59"/>
      <c r="V159" s="59"/>
      <c r="W159" s="59"/>
      <c r="X159" s="59"/>
    </row>
    <row r="160" spans="2:24" ht="15.75">
      <c r="B160" s="9" t="s">
        <v>297</v>
      </c>
      <c r="C160" s="38"/>
      <c r="D160" s="39"/>
      <c r="E160" s="40"/>
      <c r="F160" s="64"/>
      <c r="G160" s="58"/>
      <c r="H160" s="60"/>
      <c r="I160" s="58"/>
      <c r="J160" s="60"/>
      <c r="K160" s="61"/>
      <c r="L160" s="59"/>
      <c r="M160" s="61"/>
      <c r="N160" s="59"/>
      <c r="O160" s="61"/>
      <c r="P160" s="59"/>
      <c r="Q160" s="59"/>
      <c r="R160" s="59"/>
      <c r="S160" s="59"/>
      <c r="T160" s="59"/>
      <c r="U160" s="59"/>
      <c r="V160" s="59"/>
      <c r="W160" s="59"/>
      <c r="X160" s="59"/>
    </row>
    <row r="161" spans="1:24" ht="12.75">
      <c r="A161" s="10">
        <v>166</v>
      </c>
      <c r="B161" s="62" t="s">
        <v>38</v>
      </c>
      <c r="C161" s="53" t="s">
        <v>39</v>
      </c>
      <c r="D161" s="44">
        <v>75</v>
      </c>
      <c r="E161" s="45" t="s">
        <v>33</v>
      </c>
      <c r="F161" s="55">
        <v>50</v>
      </c>
      <c r="G161" s="54">
        <v>65</v>
      </c>
      <c r="H161" s="54">
        <f>SUM(F161:G161)</f>
        <v>115</v>
      </c>
      <c r="I161" s="54">
        <v>80</v>
      </c>
      <c r="J161" s="54">
        <f>SUM(H161:I161)</f>
        <v>195</v>
      </c>
      <c r="K161" s="54">
        <v>75</v>
      </c>
      <c r="L161" s="55">
        <f>SUM(J161:K161)</f>
        <v>270</v>
      </c>
      <c r="M161" s="54">
        <v>85</v>
      </c>
      <c r="N161" s="55">
        <f>SUM(L161:M161)</f>
        <v>355</v>
      </c>
      <c r="O161" s="54">
        <v>75</v>
      </c>
      <c r="P161" s="55">
        <f>SUM(N161:O161)</f>
        <v>430</v>
      </c>
      <c r="Q161" s="55">
        <v>95</v>
      </c>
      <c r="R161" s="55">
        <f>SUM(P161:Q161)</f>
        <v>525</v>
      </c>
      <c r="S161" s="56">
        <v>95</v>
      </c>
      <c r="T161" s="55">
        <f>SUM(R161:S161)</f>
        <v>620</v>
      </c>
      <c r="U161" s="56">
        <v>90</v>
      </c>
      <c r="V161" s="55">
        <v>710</v>
      </c>
      <c r="W161" s="56">
        <f>VLOOKUP(A:A,'Rangliste ab 9.Rang'!A:R,18,FALSE)</f>
        <v>100</v>
      </c>
      <c r="X161" s="55">
        <f>SUM(V161:W161)</f>
        <v>810</v>
      </c>
    </row>
    <row r="162" spans="2:24" ht="12.75">
      <c r="B162" s="57"/>
      <c r="C162" s="51"/>
      <c r="D162" s="48"/>
      <c r="E162" s="49"/>
      <c r="F162" s="64"/>
      <c r="G162" s="58"/>
      <c r="H162" s="60"/>
      <c r="I162" s="58"/>
      <c r="J162" s="60"/>
      <c r="K162" s="61"/>
      <c r="L162" s="59"/>
      <c r="M162" s="61"/>
      <c r="N162" s="59"/>
      <c r="O162" s="61"/>
      <c r="P162" s="59"/>
      <c r="Q162" s="59"/>
      <c r="R162" s="59"/>
      <c r="S162" s="59"/>
      <c r="T162" s="59"/>
      <c r="U162" s="59"/>
      <c r="V162" s="59"/>
      <c r="W162" s="59"/>
      <c r="X162" s="59"/>
    </row>
    <row r="163" spans="2:24" ht="15.75">
      <c r="B163" s="9" t="s">
        <v>298</v>
      </c>
      <c r="C163" s="38"/>
      <c r="D163" s="39"/>
      <c r="E163" s="40"/>
      <c r="F163" s="64"/>
      <c r="G163" s="58"/>
      <c r="H163" s="60"/>
      <c r="I163" s="58"/>
      <c r="J163" s="60"/>
      <c r="K163" s="61"/>
      <c r="L163" s="59"/>
      <c r="M163" s="61"/>
      <c r="N163" s="59"/>
      <c r="O163" s="61"/>
      <c r="P163" s="59"/>
      <c r="Q163" s="59"/>
      <c r="R163" s="59"/>
      <c r="S163" s="59"/>
      <c r="T163" s="59"/>
      <c r="U163" s="59"/>
      <c r="V163" s="59"/>
      <c r="W163" s="59"/>
      <c r="X163" s="59"/>
    </row>
    <row r="164" spans="1:24" ht="12.75">
      <c r="A164" s="10">
        <v>295</v>
      </c>
      <c r="B164" s="62" t="s">
        <v>380</v>
      </c>
      <c r="C164" s="67" t="s">
        <v>43</v>
      </c>
      <c r="D164" s="44">
        <v>91</v>
      </c>
      <c r="E164" s="45" t="s">
        <v>33</v>
      </c>
      <c r="F164" s="55"/>
      <c r="G164" s="54"/>
      <c r="H164" s="54"/>
      <c r="I164" s="54"/>
      <c r="J164" s="54"/>
      <c r="K164" s="54"/>
      <c r="L164" s="55"/>
      <c r="M164" s="54"/>
      <c r="N164" s="55"/>
      <c r="O164" s="54"/>
      <c r="P164" s="55">
        <v>0</v>
      </c>
      <c r="Q164" s="56">
        <v>70</v>
      </c>
      <c r="R164" s="55">
        <f>SUM(P164:Q164)</f>
        <v>70</v>
      </c>
      <c r="S164" s="56">
        <v>55</v>
      </c>
      <c r="T164" s="55">
        <f>SUM(R164:S164)</f>
        <v>125</v>
      </c>
      <c r="U164" s="56">
        <v>0</v>
      </c>
      <c r="V164" s="55">
        <v>125</v>
      </c>
      <c r="W164" s="56">
        <v>0</v>
      </c>
      <c r="X164" s="55">
        <f>SUM(V164:W164)</f>
        <v>125</v>
      </c>
    </row>
    <row r="165" spans="2:24" ht="15.75">
      <c r="B165" s="9"/>
      <c r="C165" s="38"/>
      <c r="D165" s="39"/>
      <c r="E165" s="40"/>
      <c r="F165" s="64"/>
      <c r="G165" s="58"/>
      <c r="H165" s="60"/>
      <c r="I165" s="58"/>
      <c r="J165" s="60"/>
      <c r="K165" s="61"/>
      <c r="L165" s="59"/>
      <c r="M165" s="61"/>
      <c r="N165" s="59"/>
      <c r="O165" s="61"/>
      <c r="P165" s="59"/>
      <c r="Q165" s="59"/>
      <c r="R165" s="59"/>
      <c r="S165" s="59"/>
      <c r="T165" s="59"/>
      <c r="U165" s="59"/>
      <c r="V165" s="59"/>
      <c r="W165" s="59"/>
      <c r="X165" s="59"/>
    </row>
    <row r="166" spans="2:24" ht="15.75">
      <c r="B166" s="9" t="s">
        <v>299</v>
      </c>
      <c r="C166" s="38"/>
      <c r="D166" s="39"/>
      <c r="E166" s="40"/>
      <c r="F166" s="64"/>
      <c r="G166" s="58"/>
      <c r="H166" s="60"/>
      <c r="I166" s="58"/>
      <c r="J166" s="60"/>
      <c r="K166" s="61"/>
      <c r="L166" s="59"/>
      <c r="M166" s="61"/>
      <c r="N166" s="59"/>
      <c r="O166" s="61"/>
      <c r="P166" s="59"/>
      <c r="Q166" s="59"/>
      <c r="R166" s="59"/>
      <c r="S166" s="59"/>
      <c r="T166" s="59"/>
      <c r="U166" s="59"/>
      <c r="V166" s="59"/>
      <c r="W166" s="59"/>
      <c r="X166" s="59"/>
    </row>
    <row r="167" spans="1:24" ht="12.75">
      <c r="A167" s="10">
        <v>170</v>
      </c>
      <c r="B167" s="52" t="s">
        <v>300</v>
      </c>
      <c r="C167" s="53" t="s">
        <v>53</v>
      </c>
      <c r="D167" s="44">
        <v>85</v>
      </c>
      <c r="E167" s="45" t="s">
        <v>46</v>
      </c>
      <c r="F167" s="55"/>
      <c r="G167" s="54"/>
      <c r="H167" s="54">
        <v>0</v>
      </c>
      <c r="I167" s="54">
        <v>70</v>
      </c>
      <c r="J167" s="54">
        <v>70</v>
      </c>
      <c r="K167" s="54">
        <v>65</v>
      </c>
      <c r="L167" s="55">
        <f>SUM(J167:K167)</f>
        <v>135</v>
      </c>
      <c r="M167" s="54"/>
      <c r="N167" s="55">
        <f>SUM(L167:M167)</f>
        <v>135</v>
      </c>
      <c r="O167" s="54"/>
      <c r="P167" s="55">
        <f>SUM(N167:O167)</f>
        <v>135</v>
      </c>
      <c r="Q167" s="56">
        <v>0</v>
      </c>
      <c r="R167" s="55">
        <f>SUM(P167:Q167)</f>
        <v>135</v>
      </c>
      <c r="S167" s="56">
        <v>0</v>
      </c>
      <c r="T167" s="55">
        <f>SUM(R167:S167)</f>
        <v>135</v>
      </c>
      <c r="U167" s="56">
        <v>0</v>
      </c>
      <c r="V167" s="55">
        <v>135</v>
      </c>
      <c r="W167" s="56">
        <v>0</v>
      </c>
      <c r="X167" s="55">
        <f>SUM(V167:W167)</f>
        <v>135</v>
      </c>
    </row>
    <row r="168" spans="2:24" ht="12.75">
      <c r="B168" s="57"/>
      <c r="C168" s="51"/>
      <c r="D168" s="48"/>
      <c r="E168" s="49"/>
      <c r="F168" s="59"/>
      <c r="G168" s="60"/>
      <c r="H168" s="60"/>
      <c r="I168" s="58"/>
      <c r="J168" s="60"/>
      <c r="K168" s="61"/>
      <c r="L168" s="59"/>
      <c r="M168" s="61"/>
      <c r="N168" s="59"/>
      <c r="O168" s="61"/>
      <c r="P168" s="59"/>
      <c r="Q168" s="59"/>
      <c r="R168" s="59"/>
      <c r="S168" s="59"/>
      <c r="T168" s="59"/>
      <c r="U168" s="59"/>
      <c r="V168" s="59"/>
      <c r="W168" s="59"/>
      <c r="X168" s="59"/>
    </row>
    <row r="169" spans="2:24" ht="15.75">
      <c r="B169" s="9" t="s">
        <v>301</v>
      </c>
      <c r="C169" s="38"/>
      <c r="D169" s="39"/>
      <c r="E169" s="40"/>
      <c r="F169" s="64"/>
      <c r="G169" s="58"/>
      <c r="H169" s="60"/>
      <c r="I169" s="58"/>
      <c r="J169" s="60"/>
      <c r="K169" s="61"/>
      <c r="L169" s="59"/>
      <c r="M169" s="61"/>
      <c r="N169" s="59"/>
      <c r="O169" s="61"/>
      <c r="P169" s="59"/>
      <c r="Q169" s="59"/>
      <c r="R169" s="59"/>
      <c r="S169" s="59"/>
      <c r="T169" s="59"/>
      <c r="U169" s="59"/>
      <c r="V169" s="59"/>
      <c r="W169" s="59"/>
      <c r="X169" s="59"/>
    </row>
    <row r="170" spans="1:24" ht="12.75">
      <c r="A170" s="10">
        <v>172</v>
      </c>
      <c r="B170" s="52" t="s">
        <v>60</v>
      </c>
      <c r="C170" s="53" t="s">
        <v>61</v>
      </c>
      <c r="D170" s="44">
        <v>59</v>
      </c>
      <c r="E170" s="45" t="s">
        <v>46</v>
      </c>
      <c r="F170" s="55">
        <v>1530</v>
      </c>
      <c r="G170" s="54">
        <v>85</v>
      </c>
      <c r="H170" s="54">
        <f>SUM(F170:G170)</f>
        <v>1615</v>
      </c>
      <c r="I170" s="54">
        <v>90</v>
      </c>
      <c r="J170" s="54">
        <f>SUM(H170:I170)</f>
        <v>1705</v>
      </c>
      <c r="K170" s="56">
        <v>85</v>
      </c>
      <c r="L170" s="55">
        <f>SUM(J170:K170)</f>
        <v>1790</v>
      </c>
      <c r="M170" s="56">
        <v>95</v>
      </c>
      <c r="N170" s="55">
        <f aca="true" t="shared" si="49" ref="N170:N178">SUM(L170:M170)</f>
        <v>1885</v>
      </c>
      <c r="O170" s="56">
        <v>90</v>
      </c>
      <c r="P170" s="55">
        <f aca="true" t="shared" si="50" ref="P170:P178">SUM(N170:O170)</f>
        <v>1975</v>
      </c>
      <c r="Q170" s="56">
        <v>80</v>
      </c>
      <c r="R170" s="55">
        <f>SUM(P170:Q170)</f>
        <v>2055</v>
      </c>
      <c r="S170" s="56">
        <v>85</v>
      </c>
      <c r="T170" s="55">
        <f aca="true" t="shared" si="51" ref="T170:T178">SUM(R170:S170)</f>
        <v>2140</v>
      </c>
      <c r="U170" s="56">
        <v>70</v>
      </c>
      <c r="V170" s="55">
        <v>2210</v>
      </c>
      <c r="W170" s="56">
        <f>VLOOKUP(A:A,'Rangliste ab 9.Rang'!A:R,18,FALSE)</f>
        <v>95</v>
      </c>
      <c r="X170" s="55">
        <f>SUM(V170:W170)</f>
        <v>2305</v>
      </c>
    </row>
    <row r="171" spans="1:24" ht="12.75">
      <c r="A171" s="10">
        <v>297</v>
      </c>
      <c r="B171" s="52" t="s">
        <v>386</v>
      </c>
      <c r="C171" s="53" t="s">
        <v>387</v>
      </c>
      <c r="D171" s="44">
        <v>74</v>
      </c>
      <c r="E171" s="45" t="s">
        <v>46</v>
      </c>
      <c r="F171" s="55"/>
      <c r="G171" s="54"/>
      <c r="H171" s="54"/>
      <c r="I171" s="54"/>
      <c r="J171" s="54"/>
      <c r="K171" s="56"/>
      <c r="L171" s="55"/>
      <c r="M171" s="56"/>
      <c r="N171" s="55"/>
      <c r="O171" s="56"/>
      <c r="P171" s="55"/>
      <c r="Q171" s="56"/>
      <c r="R171" s="55"/>
      <c r="S171" s="56">
        <v>100</v>
      </c>
      <c r="T171" s="55">
        <f t="shared" si="51"/>
        <v>100</v>
      </c>
      <c r="U171" s="56">
        <v>100</v>
      </c>
      <c r="V171" s="55">
        <v>200</v>
      </c>
      <c r="W171" s="56">
        <f>VLOOKUP(A:A,'Rangliste ab 9.Rang'!A:R,18,FALSE)</f>
        <v>95</v>
      </c>
      <c r="X171" s="55">
        <f aca="true" t="shared" si="52" ref="X171:X178">SUM(V171:W171)</f>
        <v>295</v>
      </c>
    </row>
    <row r="172" spans="1:24" ht="12.75">
      <c r="A172" s="10">
        <v>177</v>
      </c>
      <c r="B172" s="52" t="s">
        <v>185</v>
      </c>
      <c r="C172" s="53" t="s">
        <v>186</v>
      </c>
      <c r="D172" s="44">
        <v>67</v>
      </c>
      <c r="E172" s="45" t="s">
        <v>14</v>
      </c>
      <c r="F172" s="55"/>
      <c r="G172" s="54"/>
      <c r="H172" s="54"/>
      <c r="I172" s="54"/>
      <c r="J172" s="54"/>
      <c r="K172" s="56"/>
      <c r="L172" s="55"/>
      <c r="M172" s="56"/>
      <c r="N172" s="55">
        <v>0</v>
      </c>
      <c r="O172" s="56">
        <v>85</v>
      </c>
      <c r="P172" s="55">
        <f t="shared" si="50"/>
        <v>85</v>
      </c>
      <c r="Q172" s="56">
        <v>80</v>
      </c>
      <c r="R172" s="55">
        <f aca="true" t="shared" si="53" ref="R172:R178">SUM(P172:Q172)</f>
        <v>165</v>
      </c>
      <c r="S172" s="56">
        <v>85</v>
      </c>
      <c r="T172" s="55">
        <f t="shared" si="51"/>
        <v>250</v>
      </c>
      <c r="U172" s="56">
        <v>75</v>
      </c>
      <c r="V172" s="55">
        <v>325</v>
      </c>
      <c r="W172" s="56">
        <f>VLOOKUP(A:A,'Rangliste ab 9.Rang'!A:R,18,FALSE)</f>
        <v>60</v>
      </c>
      <c r="X172" s="55">
        <f t="shared" si="52"/>
        <v>385</v>
      </c>
    </row>
    <row r="173" spans="1:24" ht="12.75">
      <c r="A173" s="10">
        <v>178</v>
      </c>
      <c r="B173" s="52" t="s">
        <v>125</v>
      </c>
      <c r="C173" s="53" t="s">
        <v>122</v>
      </c>
      <c r="D173" s="44">
        <v>73</v>
      </c>
      <c r="E173" s="45" t="s">
        <v>46</v>
      </c>
      <c r="F173" s="55"/>
      <c r="G173" s="54"/>
      <c r="H173" s="54"/>
      <c r="I173" s="54"/>
      <c r="J173" s="54"/>
      <c r="K173" s="56"/>
      <c r="L173" s="55"/>
      <c r="M173" s="56">
        <v>70</v>
      </c>
      <c r="N173" s="55">
        <f t="shared" si="49"/>
        <v>70</v>
      </c>
      <c r="O173" s="56">
        <v>70</v>
      </c>
      <c r="P173" s="55">
        <f t="shared" si="50"/>
        <v>140</v>
      </c>
      <c r="Q173" s="56">
        <v>70</v>
      </c>
      <c r="R173" s="55">
        <f t="shared" si="53"/>
        <v>210</v>
      </c>
      <c r="S173" s="56">
        <v>80</v>
      </c>
      <c r="T173" s="55">
        <f t="shared" si="51"/>
        <v>290</v>
      </c>
      <c r="U173" s="56">
        <v>90</v>
      </c>
      <c r="V173" s="55">
        <v>380</v>
      </c>
      <c r="W173" s="56">
        <f>VLOOKUP(A:A,'Rangliste ab 9.Rang'!A:R,18,FALSE)</f>
        <v>90</v>
      </c>
      <c r="X173" s="55">
        <f t="shared" si="52"/>
        <v>470</v>
      </c>
    </row>
    <row r="174" spans="1:24" ht="12.75">
      <c r="A174" s="10">
        <v>308</v>
      </c>
      <c r="B174" s="52" t="s">
        <v>407</v>
      </c>
      <c r="C174" s="53" t="s">
        <v>408</v>
      </c>
      <c r="D174" s="44">
        <v>91</v>
      </c>
      <c r="E174" s="45" t="s">
        <v>7</v>
      </c>
      <c r="F174" s="55"/>
      <c r="G174" s="54"/>
      <c r="H174" s="54"/>
      <c r="I174" s="54"/>
      <c r="J174" s="54"/>
      <c r="K174" s="56"/>
      <c r="L174" s="55"/>
      <c r="M174" s="56"/>
      <c r="N174" s="55"/>
      <c r="O174" s="56"/>
      <c r="P174" s="55"/>
      <c r="Q174" s="56"/>
      <c r="R174" s="55"/>
      <c r="S174" s="56"/>
      <c r="T174" s="55">
        <v>0</v>
      </c>
      <c r="U174" s="56">
        <v>75</v>
      </c>
      <c r="V174" s="55">
        <v>75</v>
      </c>
      <c r="W174" s="56">
        <v>0</v>
      </c>
      <c r="X174" s="55">
        <f t="shared" si="52"/>
        <v>75</v>
      </c>
    </row>
    <row r="175" spans="1:24" ht="12.75">
      <c r="A175" s="10">
        <v>180</v>
      </c>
      <c r="B175" s="52" t="s">
        <v>17</v>
      </c>
      <c r="C175" s="53" t="s">
        <v>18</v>
      </c>
      <c r="D175" s="44">
        <v>87</v>
      </c>
      <c r="E175" s="45" t="s">
        <v>14</v>
      </c>
      <c r="F175" s="55">
        <v>75</v>
      </c>
      <c r="G175" s="54">
        <v>95</v>
      </c>
      <c r="H175" s="54">
        <f>SUM(F175:G175)</f>
        <v>170</v>
      </c>
      <c r="I175" s="54">
        <v>100</v>
      </c>
      <c r="J175" s="54">
        <f>SUM(H175:I175)</f>
        <v>270</v>
      </c>
      <c r="K175" s="54">
        <v>100</v>
      </c>
      <c r="L175" s="55">
        <f aca="true" t="shared" si="54" ref="L175:L207">SUM(J175:K175)</f>
        <v>370</v>
      </c>
      <c r="M175" s="54">
        <v>95</v>
      </c>
      <c r="N175" s="55">
        <f t="shared" si="49"/>
        <v>465</v>
      </c>
      <c r="O175" s="54">
        <v>100</v>
      </c>
      <c r="P175" s="55">
        <f t="shared" si="50"/>
        <v>565</v>
      </c>
      <c r="Q175" s="56">
        <v>100</v>
      </c>
      <c r="R175" s="55">
        <f t="shared" si="53"/>
        <v>665</v>
      </c>
      <c r="S175" s="56">
        <v>100</v>
      </c>
      <c r="T175" s="55">
        <f t="shared" si="51"/>
        <v>765</v>
      </c>
      <c r="U175" s="56">
        <v>100</v>
      </c>
      <c r="V175" s="55">
        <v>865</v>
      </c>
      <c r="W175" s="56">
        <f>VLOOKUP(A:A,'Rangliste ab 9.Rang'!A:R,18,FALSE)</f>
        <v>100</v>
      </c>
      <c r="X175" s="55">
        <f t="shared" si="52"/>
        <v>965</v>
      </c>
    </row>
    <row r="176" spans="1:24" ht="12.75">
      <c r="A176" s="10">
        <v>181</v>
      </c>
      <c r="B176" s="52" t="s">
        <v>302</v>
      </c>
      <c r="C176" s="53" t="s">
        <v>258</v>
      </c>
      <c r="D176" s="44">
        <v>89</v>
      </c>
      <c r="E176" s="45"/>
      <c r="F176" s="55"/>
      <c r="G176" s="54"/>
      <c r="H176" s="54"/>
      <c r="I176" s="54"/>
      <c r="J176" s="54">
        <v>0</v>
      </c>
      <c r="K176" s="54">
        <v>80</v>
      </c>
      <c r="L176" s="55">
        <v>80</v>
      </c>
      <c r="M176" s="54"/>
      <c r="N176" s="55">
        <f t="shared" si="49"/>
        <v>80</v>
      </c>
      <c r="O176" s="54"/>
      <c r="P176" s="55">
        <f t="shared" si="50"/>
        <v>80</v>
      </c>
      <c r="Q176" s="56">
        <v>0</v>
      </c>
      <c r="R176" s="55">
        <f t="shared" si="53"/>
        <v>80</v>
      </c>
      <c r="S176" s="56">
        <v>0</v>
      </c>
      <c r="T176" s="55">
        <f t="shared" si="51"/>
        <v>80</v>
      </c>
      <c r="U176" s="56">
        <v>0</v>
      </c>
      <c r="V176" s="55">
        <v>80</v>
      </c>
      <c r="W176" s="56">
        <v>0</v>
      </c>
      <c r="X176" s="55">
        <f t="shared" si="52"/>
        <v>80</v>
      </c>
    </row>
    <row r="177" spans="1:24" ht="12.75">
      <c r="A177" s="10">
        <v>184</v>
      </c>
      <c r="B177" s="52" t="s">
        <v>303</v>
      </c>
      <c r="C177" s="53" t="s">
        <v>53</v>
      </c>
      <c r="D177" s="44">
        <v>77</v>
      </c>
      <c r="E177" s="45" t="s">
        <v>46</v>
      </c>
      <c r="F177" s="55">
        <v>220</v>
      </c>
      <c r="G177" s="54">
        <v>85</v>
      </c>
      <c r="H177" s="54">
        <f>SUM(F177:G177)</f>
        <v>305</v>
      </c>
      <c r="I177" s="54">
        <v>95</v>
      </c>
      <c r="J177" s="54">
        <f>SUM(H177:I177)</f>
        <v>400</v>
      </c>
      <c r="K177" s="56">
        <v>80</v>
      </c>
      <c r="L177" s="55">
        <f t="shared" si="54"/>
        <v>480</v>
      </c>
      <c r="M177" s="56"/>
      <c r="N177" s="55">
        <f t="shared" si="49"/>
        <v>480</v>
      </c>
      <c r="O177" s="56"/>
      <c r="P177" s="55">
        <f t="shared" si="50"/>
        <v>480</v>
      </c>
      <c r="Q177" s="56">
        <v>0</v>
      </c>
      <c r="R177" s="55">
        <f t="shared" si="53"/>
        <v>480</v>
      </c>
      <c r="S177" s="56">
        <v>0</v>
      </c>
      <c r="T177" s="55">
        <f t="shared" si="51"/>
        <v>480</v>
      </c>
      <c r="U177" s="56">
        <v>0</v>
      </c>
      <c r="V177" s="55">
        <v>480</v>
      </c>
      <c r="W177" s="56">
        <v>0</v>
      </c>
      <c r="X177" s="55">
        <f t="shared" si="52"/>
        <v>480</v>
      </c>
    </row>
    <row r="178" spans="1:24" ht="12.75">
      <c r="A178" s="10">
        <v>185</v>
      </c>
      <c r="B178" s="52" t="s">
        <v>56</v>
      </c>
      <c r="C178" s="53" t="s">
        <v>57</v>
      </c>
      <c r="D178" s="44">
        <v>52</v>
      </c>
      <c r="E178" s="45" t="s">
        <v>46</v>
      </c>
      <c r="F178" s="55">
        <v>1780</v>
      </c>
      <c r="G178" s="54">
        <v>95</v>
      </c>
      <c r="H178" s="54">
        <f>SUM(F178:G178)</f>
        <v>1875</v>
      </c>
      <c r="I178" s="54">
        <v>100</v>
      </c>
      <c r="J178" s="54">
        <f aca="true" t="shared" si="55" ref="J178:J215">SUM(H178:I178)</f>
        <v>1975</v>
      </c>
      <c r="K178" s="56">
        <v>100</v>
      </c>
      <c r="L178" s="55">
        <f t="shared" si="54"/>
        <v>2075</v>
      </c>
      <c r="M178" s="56">
        <v>95</v>
      </c>
      <c r="N178" s="55">
        <f t="shared" si="49"/>
        <v>2170</v>
      </c>
      <c r="O178" s="56">
        <v>85</v>
      </c>
      <c r="P178" s="55">
        <f t="shared" si="50"/>
        <v>2255</v>
      </c>
      <c r="Q178" s="56">
        <v>85</v>
      </c>
      <c r="R178" s="55">
        <f t="shared" si="53"/>
        <v>2340</v>
      </c>
      <c r="S178" s="56">
        <v>90</v>
      </c>
      <c r="T178" s="55">
        <f t="shared" si="51"/>
        <v>2430</v>
      </c>
      <c r="U178" s="56">
        <v>100</v>
      </c>
      <c r="V178" s="55">
        <v>2530</v>
      </c>
      <c r="W178" s="56">
        <v>0</v>
      </c>
      <c r="X178" s="55">
        <f t="shared" si="52"/>
        <v>2530</v>
      </c>
    </row>
    <row r="179" spans="2:24" ht="12.75">
      <c r="B179" s="51"/>
      <c r="C179" s="51"/>
      <c r="D179" s="48"/>
      <c r="E179" s="49"/>
      <c r="F179" s="59"/>
      <c r="G179" s="58"/>
      <c r="H179" s="60"/>
      <c r="I179" s="58"/>
      <c r="J179" s="60"/>
      <c r="K179" s="61"/>
      <c r="L179" s="59"/>
      <c r="M179" s="61"/>
      <c r="N179" s="59"/>
      <c r="O179" s="61"/>
      <c r="P179" s="59"/>
      <c r="Q179" s="59"/>
      <c r="R179" s="59"/>
      <c r="S179" s="59"/>
      <c r="T179" s="59"/>
      <c r="U179" s="59"/>
      <c r="V179" s="59"/>
      <c r="W179" s="59"/>
      <c r="X179" s="59"/>
    </row>
    <row r="180" spans="2:24" ht="15.75">
      <c r="B180" s="9" t="s">
        <v>304</v>
      </c>
      <c r="C180" s="38"/>
      <c r="D180" s="39"/>
      <c r="E180" s="40"/>
      <c r="F180" s="64"/>
      <c r="G180" s="58"/>
      <c r="H180" s="60"/>
      <c r="I180" s="58"/>
      <c r="J180" s="60"/>
      <c r="K180" s="61"/>
      <c r="L180" s="59"/>
      <c r="M180" s="61"/>
      <c r="N180" s="59"/>
      <c r="O180" s="61"/>
      <c r="P180" s="59"/>
      <c r="Q180" s="59"/>
      <c r="R180" s="59"/>
      <c r="S180" s="59"/>
      <c r="T180" s="59"/>
      <c r="U180" s="59"/>
      <c r="V180" s="59"/>
      <c r="W180" s="59"/>
      <c r="X180" s="59"/>
    </row>
    <row r="181" spans="1:24" ht="12.75">
      <c r="A181" s="10">
        <v>188</v>
      </c>
      <c r="B181" s="52" t="s">
        <v>305</v>
      </c>
      <c r="C181" s="53" t="s">
        <v>55</v>
      </c>
      <c r="D181" s="44">
        <v>87</v>
      </c>
      <c r="E181" s="45"/>
      <c r="F181" s="55">
        <v>110</v>
      </c>
      <c r="G181" s="54">
        <v>80</v>
      </c>
      <c r="H181" s="54">
        <f>SUM(F181:G181)</f>
        <v>190</v>
      </c>
      <c r="I181" s="54">
        <v>85</v>
      </c>
      <c r="J181" s="54">
        <f t="shared" si="55"/>
        <v>275</v>
      </c>
      <c r="K181" s="56"/>
      <c r="L181" s="55">
        <f t="shared" si="54"/>
        <v>275</v>
      </c>
      <c r="M181" s="56"/>
      <c r="N181" s="55">
        <f aca="true" t="shared" si="56" ref="N181:N186">SUM(L181:M181)</f>
        <v>275</v>
      </c>
      <c r="O181" s="56"/>
      <c r="P181" s="55">
        <f aca="true" t="shared" si="57" ref="P181:P186">SUM(N181:O181)</f>
        <v>275</v>
      </c>
      <c r="Q181" s="56">
        <v>0</v>
      </c>
      <c r="R181" s="55">
        <f>SUM(P181:Q181)</f>
        <v>275</v>
      </c>
      <c r="S181" s="56">
        <v>0</v>
      </c>
      <c r="T181" s="55">
        <f aca="true" t="shared" si="58" ref="T181:T186">SUM(R181:S181)</f>
        <v>275</v>
      </c>
      <c r="U181" s="56">
        <v>0</v>
      </c>
      <c r="V181" s="55">
        <v>275</v>
      </c>
      <c r="W181" s="56">
        <v>0</v>
      </c>
      <c r="X181" s="55">
        <f>SUM(V181:W181)</f>
        <v>275</v>
      </c>
    </row>
    <row r="182" spans="1:24" ht="12.75">
      <c r="A182" s="10">
        <v>189</v>
      </c>
      <c r="B182" s="52" t="s">
        <v>127</v>
      </c>
      <c r="C182" s="53" t="s">
        <v>128</v>
      </c>
      <c r="D182" s="44">
        <v>52</v>
      </c>
      <c r="E182" s="45" t="s">
        <v>46</v>
      </c>
      <c r="F182" s="55">
        <v>2290</v>
      </c>
      <c r="G182" s="54">
        <v>70</v>
      </c>
      <c r="H182" s="54">
        <f>SUM(F182:G182)</f>
        <v>2360</v>
      </c>
      <c r="I182" s="54">
        <v>80</v>
      </c>
      <c r="J182" s="54">
        <f t="shared" si="55"/>
        <v>2440</v>
      </c>
      <c r="K182" s="56">
        <v>80</v>
      </c>
      <c r="L182" s="55">
        <f t="shared" si="54"/>
        <v>2520</v>
      </c>
      <c r="M182" s="56">
        <v>70</v>
      </c>
      <c r="N182" s="55">
        <f t="shared" si="56"/>
        <v>2590</v>
      </c>
      <c r="O182" s="56">
        <v>80</v>
      </c>
      <c r="P182" s="55">
        <f t="shared" si="57"/>
        <v>2670</v>
      </c>
      <c r="Q182" s="56">
        <v>75</v>
      </c>
      <c r="R182" s="55">
        <f>SUM(P182:Q182)</f>
        <v>2745</v>
      </c>
      <c r="S182" s="56">
        <v>65</v>
      </c>
      <c r="T182" s="55">
        <f t="shared" si="58"/>
        <v>2810</v>
      </c>
      <c r="U182" s="56">
        <v>85</v>
      </c>
      <c r="V182" s="55">
        <v>2895</v>
      </c>
      <c r="W182" s="56">
        <f>VLOOKUP(A:A,'Rangliste ab 9.Rang'!A:R,18,FALSE)</f>
        <v>70</v>
      </c>
      <c r="X182" s="55">
        <f>SUM(V182:W182)</f>
        <v>2965</v>
      </c>
    </row>
    <row r="183" spans="1:24" ht="12.75">
      <c r="A183" s="10">
        <v>192</v>
      </c>
      <c r="B183" s="52" t="s">
        <v>102</v>
      </c>
      <c r="C183" s="53" t="s">
        <v>103</v>
      </c>
      <c r="D183" s="44">
        <v>51</v>
      </c>
      <c r="E183" s="45" t="s">
        <v>14</v>
      </c>
      <c r="F183" s="55">
        <v>1610</v>
      </c>
      <c r="G183" s="54">
        <v>100</v>
      </c>
      <c r="H183" s="54">
        <f>SUM(F183:G183)</f>
        <v>1710</v>
      </c>
      <c r="I183" s="54">
        <v>100</v>
      </c>
      <c r="J183" s="54">
        <f t="shared" si="55"/>
        <v>1810</v>
      </c>
      <c r="K183" s="56">
        <v>90</v>
      </c>
      <c r="L183" s="55">
        <f t="shared" si="54"/>
        <v>1900</v>
      </c>
      <c r="M183" s="56">
        <v>95</v>
      </c>
      <c r="N183" s="55">
        <f t="shared" si="56"/>
        <v>1995</v>
      </c>
      <c r="O183" s="56">
        <v>90</v>
      </c>
      <c r="P183" s="55">
        <f t="shared" si="57"/>
        <v>2085</v>
      </c>
      <c r="Q183" s="56">
        <v>100</v>
      </c>
      <c r="R183" s="55">
        <f>SUM(P183:Q183)</f>
        <v>2185</v>
      </c>
      <c r="S183" s="56">
        <v>95</v>
      </c>
      <c r="T183" s="55">
        <f t="shared" si="58"/>
        <v>2280</v>
      </c>
      <c r="U183" s="56">
        <v>100</v>
      </c>
      <c r="V183" s="55">
        <v>2380</v>
      </c>
      <c r="W183" s="56">
        <f>VLOOKUP(A:A,'Rangliste ab 9.Rang'!A:R,18,FALSE)</f>
        <v>95</v>
      </c>
      <c r="X183" s="55">
        <f>SUM(V183:W183)</f>
        <v>2475</v>
      </c>
    </row>
    <row r="184" spans="1:24" ht="12.75">
      <c r="A184" s="10">
        <v>319</v>
      </c>
      <c r="B184" s="62" t="s">
        <v>431</v>
      </c>
      <c r="C184" s="67" t="s">
        <v>432</v>
      </c>
      <c r="D184" s="44">
        <v>72</v>
      </c>
      <c r="E184" s="45" t="s">
        <v>14</v>
      </c>
      <c r="F184" s="55"/>
      <c r="G184" s="54"/>
      <c r="H184" s="54"/>
      <c r="I184" s="54"/>
      <c r="J184" s="54"/>
      <c r="K184" s="56"/>
      <c r="L184" s="55"/>
      <c r="M184" s="56"/>
      <c r="N184" s="55"/>
      <c r="O184" s="56"/>
      <c r="P184" s="55"/>
      <c r="Q184" s="56"/>
      <c r="R184" s="55"/>
      <c r="S184" s="56"/>
      <c r="T184" s="55"/>
      <c r="U184" s="56"/>
      <c r="V184" s="55">
        <v>0</v>
      </c>
      <c r="W184" s="56">
        <f>VLOOKUP(A:A,'Rangliste ab 9.Rang'!A:R,18,FALSE)</f>
        <v>55</v>
      </c>
      <c r="X184" s="55">
        <f>SUM(V184:W184)</f>
        <v>55</v>
      </c>
    </row>
    <row r="185" spans="1:24" ht="12.75">
      <c r="A185" s="10">
        <v>194</v>
      </c>
      <c r="B185" s="52" t="s">
        <v>306</v>
      </c>
      <c r="C185" s="53" t="s">
        <v>307</v>
      </c>
      <c r="D185" s="44">
        <v>57</v>
      </c>
      <c r="E185" s="45"/>
      <c r="F185" s="55"/>
      <c r="G185" s="54"/>
      <c r="H185" s="54"/>
      <c r="I185" s="54"/>
      <c r="J185" s="54">
        <v>0</v>
      </c>
      <c r="K185" s="56">
        <v>35</v>
      </c>
      <c r="L185" s="55">
        <v>35</v>
      </c>
      <c r="M185" s="56"/>
      <c r="N185" s="55">
        <f t="shared" si="56"/>
        <v>35</v>
      </c>
      <c r="O185" s="56"/>
      <c r="P185" s="55">
        <f t="shared" si="57"/>
        <v>35</v>
      </c>
      <c r="Q185" s="56">
        <v>0</v>
      </c>
      <c r="R185" s="55">
        <f>SUM(P185:Q185)</f>
        <v>35</v>
      </c>
      <c r="S185" s="56">
        <v>0</v>
      </c>
      <c r="T185" s="55">
        <f t="shared" si="58"/>
        <v>35</v>
      </c>
      <c r="U185" s="56">
        <v>0</v>
      </c>
      <c r="V185" s="55">
        <v>35</v>
      </c>
      <c r="W185" s="56">
        <v>0</v>
      </c>
      <c r="X185" s="55">
        <f>SUM(V185:W185)</f>
        <v>35</v>
      </c>
    </row>
    <row r="186" spans="1:24" ht="12.75">
      <c r="A186" s="10">
        <v>196</v>
      </c>
      <c r="B186" s="52" t="s">
        <v>308</v>
      </c>
      <c r="C186" s="53" t="s">
        <v>309</v>
      </c>
      <c r="D186" s="44">
        <v>84</v>
      </c>
      <c r="E186" s="45"/>
      <c r="F186" s="55">
        <v>50</v>
      </c>
      <c r="G186" s="54">
        <v>50</v>
      </c>
      <c r="H186" s="54">
        <f>SUM(F186:G186)</f>
        <v>100</v>
      </c>
      <c r="I186" s="54">
        <v>80</v>
      </c>
      <c r="J186" s="54">
        <f t="shared" si="55"/>
        <v>180</v>
      </c>
      <c r="K186" s="54">
        <v>75</v>
      </c>
      <c r="L186" s="55">
        <f t="shared" si="54"/>
        <v>255</v>
      </c>
      <c r="M186" s="54">
        <v>95</v>
      </c>
      <c r="N186" s="55">
        <f t="shared" si="56"/>
        <v>350</v>
      </c>
      <c r="O186" s="54"/>
      <c r="P186" s="55">
        <f t="shared" si="57"/>
        <v>350</v>
      </c>
      <c r="Q186" s="56">
        <v>0</v>
      </c>
      <c r="R186" s="55">
        <f>SUM(P186:Q186)</f>
        <v>350</v>
      </c>
      <c r="S186" s="56">
        <v>0</v>
      </c>
      <c r="T186" s="55">
        <f t="shared" si="58"/>
        <v>350</v>
      </c>
      <c r="U186" s="56">
        <v>0</v>
      </c>
      <c r="V186" s="55">
        <v>350</v>
      </c>
      <c r="W186" s="56">
        <v>0</v>
      </c>
      <c r="X186" s="55">
        <f>SUM(V186:W186)</f>
        <v>350</v>
      </c>
    </row>
    <row r="187" spans="2:24" ht="12.75">
      <c r="B187" s="57"/>
      <c r="C187" s="51"/>
      <c r="D187" s="48"/>
      <c r="E187" s="49"/>
      <c r="F187" s="64"/>
      <c r="G187" s="58"/>
      <c r="H187" s="60"/>
      <c r="I187" s="58"/>
      <c r="J187" s="60"/>
      <c r="K187" s="61"/>
      <c r="L187" s="59"/>
      <c r="M187" s="61"/>
      <c r="N187" s="59"/>
      <c r="O187" s="61"/>
      <c r="P187" s="59"/>
      <c r="Q187" s="59"/>
      <c r="R187" s="59"/>
      <c r="S187" s="59"/>
      <c r="T187" s="59"/>
      <c r="U187" s="59"/>
      <c r="V187" s="59"/>
      <c r="W187" s="59"/>
      <c r="X187" s="59"/>
    </row>
    <row r="188" spans="2:24" ht="15.75">
      <c r="B188" s="9" t="s">
        <v>310</v>
      </c>
      <c r="C188" s="38"/>
      <c r="D188" s="39"/>
      <c r="E188" s="40"/>
      <c r="F188" s="64"/>
      <c r="G188" s="58"/>
      <c r="H188" s="60"/>
      <c r="I188" s="58"/>
      <c r="J188" s="60"/>
      <c r="K188" s="61"/>
      <c r="L188" s="59"/>
      <c r="M188" s="61"/>
      <c r="N188" s="59"/>
      <c r="O188" s="61"/>
      <c r="P188" s="59"/>
      <c r="Q188" s="59"/>
      <c r="R188" s="59"/>
      <c r="S188" s="59"/>
      <c r="T188" s="59"/>
      <c r="U188" s="59"/>
      <c r="V188" s="59"/>
      <c r="W188" s="59"/>
      <c r="X188" s="59"/>
    </row>
    <row r="189" spans="1:24" ht="12.75">
      <c r="A189" s="10">
        <v>198</v>
      </c>
      <c r="B189" s="52" t="s">
        <v>19</v>
      </c>
      <c r="C189" s="53" t="s">
        <v>376</v>
      </c>
      <c r="D189" s="44">
        <v>82</v>
      </c>
      <c r="E189" s="45" t="s">
        <v>14</v>
      </c>
      <c r="F189" s="55">
        <v>420</v>
      </c>
      <c r="G189" s="54">
        <v>90</v>
      </c>
      <c r="H189" s="54">
        <f>SUM(F189:G189)</f>
        <v>510</v>
      </c>
      <c r="I189" s="54">
        <v>90</v>
      </c>
      <c r="J189" s="54">
        <f t="shared" si="55"/>
        <v>600</v>
      </c>
      <c r="K189" s="56">
        <v>95</v>
      </c>
      <c r="L189" s="55">
        <f t="shared" si="54"/>
        <v>695</v>
      </c>
      <c r="M189" s="56">
        <v>95</v>
      </c>
      <c r="N189" s="55">
        <f aca="true" t="shared" si="59" ref="N189:N194">SUM(L189:M189)</f>
        <v>790</v>
      </c>
      <c r="O189" s="56">
        <v>100</v>
      </c>
      <c r="P189" s="55">
        <f aca="true" t="shared" si="60" ref="P189:P194">SUM(N189:O189)</f>
        <v>890</v>
      </c>
      <c r="Q189" s="56">
        <v>100</v>
      </c>
      <c r="R189" s="55">
        <f>SUM(P189:Q189)</f>
        <v>990</v>
      </c>
      <c r="S189" s="56">
        <v>95</v>
      </c>
      <c r="T189" s="55">
        <f aca="true" t="shared" si="61" ref="T189:T195">SUM(R189:S189)</f>
        <v>1085</v>
      </c>
      <c r="U189" s="56">
        <v>100</v>
      </c>
      <c r="V189" s="55">
        <v>1185</v>
      </c>
      <c r="W189" s="56">
        <f>VLOOKUP(A:A,'Rangliste ab 9.Rang'!A:R,18,FALSE)</f>
        <v>100</v>
      </c>
      <c r="X189" s="55">
        <f>SUM(V189:W189)</f>
        <v>1285</v>
      </c>
    </row>
    <row r="190" spans="1:24" ht="12.75">
      <c r="A190" s="10">
        <v>200</v>
      </c>
      <c r="B190" s="52" t="s">
        <v>106</v>
      </c>
      <c r="C190" s="53" t="s">
        <v>20</v>
      </c>
      <c r="D190" s="44">
        <v>85</v>
      </c>
      <c r="E190" s="45" t="s">
        <v>14</v>
      </c>
      <c r="F190" s="55">
        <v>230</v>
      </c>
      <c r="G190" s="54">
        <v>80</v>
      </c>
      <c r="H190" s="54">
        <f>SUM(F190:G190)</f>
        <v>310</v>
      </c>
      <c r="I190" s="54">
        <v>95</v>
      </c>
      <c r="J190" s="54">
        <f t="shared" si="55"/>
        <v>405</v>
      </c>
      <c r="K190" s="56">
        <v>80</v>
      </c>
      <c r="L190" s="55">
        <f t="shared" si="54"/>
        <v>485</v>
      </c>
      <c r="M190" s="56">
        <v>100</v>
      </c>
      <c r="N190" s="55">
        <f t="shared" si="59"/>
        <v>585</v>
      </c>
      <c r="O190" s="56">
        <v>100</v>
      </c>
      <c r="P190" s="55">
        <f t="shared" si="60"/>
        <v>685</v>
      </c>
      <c r="Q190" s="56">
        <v>80</v>
      </c>
      <c r="R190" s="55">
        <f>SUM(P190:Q190)</f>
        <v>765</v>
      </c>
      <c r="S190" s="56">
        <v>0</v>
      </c>
      <c r="T190" s="55">
        <f t="shared" si="61"/>
        <v>765</v>
      </c>
      <c r="U190" s="56">
        <v>0</v>
      </c>
      <c r="V190" s="55">
        <v>765</v>
      </c>
      <c r="W190" s="56">
        <v>0</v>
      </c>
      <c r="X190" s="55">
        <f aca="true" t="shared" si="62" ref="X190:X195">SUM(V190:W190)</f>
        <v>765</v>
      </c>
    </row>
    <row r="191" spans="1:24" ht="12.75">
      <c r="A191" s="10">
        <v>201</v>
      </c>
      <c r="B191" s="52" t="s">
        <v>311</v>
      </c>
      <c r="C191" s="53" t="s">
        <v>312</v>
      </c>
      <c r="D191" s="44">
        <v>60</v>
      </c>
      <c r="E191" s="45" t="s">
        <v>7</v>
      </c>
      <c r="F191" s="55">
        <v>1225</v>
      </c>
      <c r="G191" s="54">
        <v>100</v>
      </c>
      <c r="H191" s="54">
        <f>SUM(F191:G191)</f>
        <v>1325</v>
      </c>
      <c r="I191" s="54">
        <v>85</v>
      </c>
      <c r="J191" s="54">
        <f t="shared" si="55"/>
        <v>1410</v>
      </c>
      <c r="K191" s="56"/>
      <c r="L191" s="55">
        <f t="shared" si="54"/>
        <v>1410</v>
      </c>
      <c r="M191" s="56"/>
      <c r="N191" s="55">
        <f t="shared" si="59"/>
        <v>1410</v>
      </c>
      <c r="O191" s="56"/>
      <c r="P191" s="55">
        <f t="shared" si="60"/>
        <v>1410</v>
      </c>
      <c r="Q191" s="56">
        <v>0</v>
      </c>
      <c r="R191" s="55">
        <f>SUM(P191:Q191)</f>
        <v>1410</v>
      </c>
      <c r="S191" s="56">
        <v>0</v>
      </c>
      <c r="T191" s="55">
        <f t="shared" si="61"/>
        <v>1410</v>
      </c>
      <c r="U191" s="56">
        <v>0</v>
      </c>
      <c r="V191" s="55">
        <v>1410</v>
      </c>
      <c r="W191" s="56">
        <f>VLOOKUP(A:A,'Rangliste ab 9.Rang'!A:R,18,FALSE)</f>
        <v>75</v>
      </c>
      <c r="X191" s="55">
        <f t="shared" si="62"/>
        <v>1485</v>
      </c>
    </row>
    <row r="192" spans="1:24" ht="12.75">
      <c r="A192" s="10">
        <v>202</v>
      </c>
      <c r="B192" s="52" t="s">
        <v>208</v>
      </c>
      <c r="C192" s="53" t="s">
        <v>209</v>
      </c>
      <c r="D192" s="44">
        <v>47</v>
      </c>
      <c r="E192" s="45" t="s">
        <v>14</v>
      </c>
      <c r="F192" s="55">
        <v>1910</v>
      </c>
      <c r="G192" s="54">
        <v>65</v>
      </c>
      <c r="H192" s="54">
        <f>SUM(F192:G192)</f>
        <v>1975</v>
      </c>
      <c r="I192" s="54">
        <v>65</v>
      </c>
      <c r="J192" s="54">
        <f t="shared" si="55"/>
        <v>2040</v>
      </c>
      <c r="K192" s="56">
        <v>75</v>
      </c>
      <c r="L192" s="55">
        <f t="shared" si="54"/>
        <v>2115</v>
      </c>
      <c r="M192" s="56">
        <v>90</v>
      </c>
      <c r="N192" s="55">
        <f t="shared" si="59"/>
        <v>2205</v>
      </c>
      <c r="O192" s="56">
        <v>65</v>
      </c>
      <c r="P192" s="55">
        <f t="shared" si="60"/>
        <v>2270</v>
      </c>
      <c r="Q192" s="56">
        <v>75</v>
      </c>
      <c r="R192" s="55">
        <f>SUM(P192:Q192)</f>
        <v>2345</v>
      </c>
      <c r="S192" s="56">
        <v>50</v>
      </c>
      <c r="T192" s="55">
        <f t="shared" si="61"/>
        <v>2395</v>
      </c>
      <c r="U192" s="56">
        <v>70</v>
      </c>
      <c r="V192" s="55">
        <v>2465</v>
      </c>
      <c r="W192" s="56">
        <f>VLOOKUP(A:A,'Rangliste ab 9.Rang'!A:R,18,FALSE)</f>
        <v>60</v>
      </c>
      <c r="X192" s="55">
        <f t="shared" si="62"/>
        <v>2525</v>
      </c>
    </row>
    <row r="193" spans="1:24" ht="12.75">
      <c r="A193" s="10">
        <v>205</v>
      </c>
      <c r="B193" s="52" t="s">
        <v>139</v>
      </c>
      <c r="C193" s="53" t="s">
        <v>140</v>
      </c>
      <c r="D193" s="44">
        <v>69</v>
      </c>
      <c r="E193" s="45" t="s">
        <v>46</v>
      </c>
      <c r="F193" s="55">
        <v>440</v>
      </c>
      <c r="G193" s="54"/>
      <c r="H193" s="54">
        <f>SUM(F193:G193)</f>
        <v>440</v>
      </c>
      <c r="I193" s="54"/>
      <c r="J193" s="54">
        <f>SUM(H193:I193)</f>
        <v>440</v>
      </c>
      <c r="K193" s="56">
        <v>80</v>
      </c>
      <c r="L193" s="55">
        <f>SUM(J193:K193)</f>
        <v>520</v>
      </c>
      <c r="M193" s="56">
        <v>70</v>
      </c>
      <c r="N193" s="55">
        <f>SUM(L193:M193)</f>
        <v>590</v>
      </c>
      <c r="O193" s="56">
        <v>70</v>
      </c>
      <c r="P193" s="55">
        <f t="shared" si="60"/>
        <v>660</v>
      </c>
      <c r="Q193" s="56">
        <v>80</v>
      </c>
      <c r="R193" s="55">
        <f>SUM(P193:Q193)</f>
        <v>740</v>
      </c>
      <c r="S193" s="56">
        <v>0</v>
      </c>
      <c r="T193" s="55">
        <f t="shared" si="61"/>
        <v>740</v>
      </c>
      <c r="U193" s="56">
        <v>75</v>
      </c>
      <c r="V193" s="55">
        <v>815</v>
      </c>
      <c r="W193" s="56">
        <f>VLOOKUP(A:A,'Rangliste ab 9.Rang'!A:R,18,FALSE)</f>
        <v>85</v>
      </c>
      <c r="X193" s="55">
        <f t="shared" si="62"/>
        <v>900</v>
      </c>
    </row>
    <row r="194" spans="1:24" ht="12.75">
      <c r="A194" s="10">
        <v>207</v>
      </c>
      <c r="B194" s="52" t="s">
        <v>161</v>
      </c>
      <c r="C194" s="53" t="s">
        <v>97</v>
      </c>
      <c r="D194" s="44">
        <v>45</v>
      </c>
      <c r="E194" s="45" t="s">
        <v>14</v>
      </c>
      <c r="F194" s="55"/>
      <c r="G194" s="54"/>
      <c r="H194" s="54"/>
      <c r="I194" s="54"/>
      <c r="J194" s="54"/>
      <c r="K194" s="56"/>
      <c r="L194" s="55">
        <v>305</v>
      </c>
      <c r="M194" s="56">
        <v>90</v>
      </c>
      <c r="N194" s="55">
        <f t="shared" si="59"/>
        <v>395</v>
      </c>
      <c r="O194" s="56">
        <v>70</v>
      </c>
      <c r="P194" s="55">
        <f t="shared" si="60"/>
        <v>465</v>
      </c>
      <c r="Q194" s="56">
        <v>0</v>
      </c>
      <c r="R194" s="55">
        <f>SUM(P194:Q194)</f>
        <v>465</v>
      </c>
      <c r="S194" s="56">
        <v>0</v>
      </c>
      <c r="T194" s="55">
        <f t="shared" si="61"/>
        <v>465</v>
      </c>
      <c r="U194" s="56">
        <v>0</v>
      </c>
      <c r="V194" s="55">
        <v>465</v>
      </c>
      <c r="W194" s="56">
        <v>0</v>
      </c>
      <c r="X194" s="55">
        <f t="shared" si="62"/>
        <v>465</v>
      </c>
    </row>
    <row r="195" spans="1:24" ht="12.75">
      <c r="A195" s="10">
        <v>298</v>
      </c>
      <c r="B195" s="52" t="s">
        <v>388</v>
      </c>
      <c r="C195" s="53" t="s">
        <v>138</v>
      </c>
      <c r="D195" s="44">
        <v>82</v>
      </c>
      <c r="E195" s="45" t="s">
        <v>46</v>
      </c>
      <c r="F195" s="55"/>
      <c r="G195" s="54"/>
      <c r="H195" s="54"/>
      <c r="I195" s="54"/>
      <c r="J195" s="54"/>
      <c r="K195" s="56"/>
      <c r="L195" s="55"/>
      <c r="M195" s="56"/>
      <c r="N195" s="55"/>
      <c r="O195" s="56"/>
      <c r="P195" s="55"/>
      <c r="Q195" s="56"/>
      <c r="R195" s="55"/>
      <c r="S195" s="56">
        <v>55</v>
      </c>
      <c r="T195" s="55">
        <f t="shared" si="61"/>
        <v>55</v>
      </c>
      <c r="U195" s="56">
        <v>80</v>
      </c>
      <c r="V195" s="55">
        <v>135</v>
      </c>
      <c r="W195" s="56">
        <f>VLOOKUP(A:A,'Rangliste ab 9.Rang'!A:R,18,FALSE)</f>
        <v>70</v>
      </c>
      <c r="X195" s="55">
        <f t="shared" si="62"/>
        <v>205</v>
      </c>
    </row>
    <row r="196" spans="2:24" ht="12.75">
      <c r="B196" s="57"/>
      <c r="C196" s="51"/>
      <c r="D196" s="48"/>
      <c r="E196" s="49"/>
      <c r="F196" s="64"/>
      <c r="G196" s="58"/>
      <c r="H196" s="60"/>
      <c r="I196" s="58"/>
      <c r="J196" s="60"/>
      <c r="K196" s="61"/>
      <c r="L196" s="59"/>
      <c r="M196" s="61"/>
      <c r="N196" s="59"/>
      <c r="O196" s="61"/>
      <c r="P196" s="59"/>
      <c r="Q196" s="59"/>
      <c r="R196" s="59"/>
      <c r="S196" s="59"/>
      <c r="T196" s="59"/>
      <c r="U196" s="59"/>
      <c r="V196" s="59"/>
      <c r="W196" s="59"/>
      <c r="X196" s="59"/>
    </row>
    <row r="197" spans="2:24" ht="15.75">
      <c r="B197" s="9" t="s">
        <v>313</v>
      </c>
      <c r="C197" s="38"/>
      <c r="D197" s="39"/>
      <c r="E197" s="40"/>
      <c r="F197" s="64"/>
      <c r="G197" s="58"/>
      <c r="H197" s="60"/>
      <c r="I197" s="58"/>
      <c r="J197" s="60"/>
      <c r="K197" s="61"/>
      <c r="L197" s="59"/>
      <c r="M197" s="61"/>
      <c r="N197" s="59"/>
      <c r="O197" s="61"/>
      <c r="P197" s="59"/>
      <c r="Q197" s="59"/>
      <c r="R197" s="59"/>
      <c r="S197" s="59"/>
      <c r="T197" s="59"/>
      <c r="U197" s="59"/>
      <c r="V197" s="59"/>
      <c r="W197" s="59"/>
      <c r="X197" s="59"/>
    </row>
    <row r="198" spans="1:24" ht="12.75">
      <c r="A198" s="10">
        <v>214</v>
      </c>
      <c r="B198" s="52" t="s">
        <v>314</v>
      </c>
      <c r="C198" s="53" t="s">
        <v>315</v>
      </c>
      <c r="D198" s="44">
        <v>47</v>
      </c>
      <c r="E198" s="45"/>
      <c r="F198" s="55">
        <v>265</v>
      </c>
      <c r="G198" s="54"/>
      <c r="H198" s="54">
        <f>SUM(F198:G198)</f>
        <v>265</v>
      </c>
      <c r="I198" s="54">
        <v>30</v>
      </c>
      <c r="J198" s="54">
        <f t="shared" si="55"/>
        <v>295</v>
      </c>
      <c r="K198" s="56"/>
      <c r="L198" s="55">
        <f t="shared" si="54"/>
        <v>295</v>
      </c>
      <c r="M198" s="56"/>
      <c r="N198" s="55">
        <f aca="true" t="shared" si="63" ref="N198:N204">SUM(L198:M198)</f>
        <v>295</v>
      </c>
      <c r="O198" s="56"/>
      <c r="P198" s="55">
        <f aca="true" t="shared" si="64" ref="P198:P204">SUM(N198:O198)</f>
        <v>295</v>
      </c>
      <c r="Q198" s="56">
        <v>0</v>
      </c>
      <c r="R198" s="55">
        <f>SUM(P198:Q198)</f>
        <v>295</v>
      </c>
      <c r="S198" s="56">
        <v>0</v>
      </c>
      <c r="T198" s="55">
        <f aca="true" t="shared" si="65" ref="T198:T204">SUM(R198:S198)</f>
        <v>295</v>
      </c>
      <c r="U198" s="56">
        <v>0</v>
      </c>
      <c r="V198" s="55">
        <v>295</v>
      </c>
      <c r="W198" s="56">
        <v>0</v>
      </c>
      <c r="X198" s="55">
        <f>SUM(V198:W198)</f>
        <v>295</v>
      </c>
    </row>
    <row r="199" spans="1:24" ht="12.75">
      <c r="A199" s="10">
        <v>215</v>
      </c>
      <c r="B199" s="52" t="s">
        <v>316</v>
      </c>
      <c r="C199" s="53" t="s">
        <v>317</v>
      </c>
      <c r="D199" s="44">
        <v>75</v>
      </c>
      <c r="E199" s="45"/>
      <c r="F199" s="55">
        <v>700</v>
      </c>
      <c r="G199" s="54"/>
      <c r="H199" s="54">
        <f>SUM(F199:G199)</f>
        <v>700</v>
      </c>
      <c r="I199" s="54">
        <v>80</v>
      </c>
      <c r="J199" s="54">
        <f t="shared" si="55"/>
        <v>780</v>
      </c>
      <c r="K199" s="56">
        <v>90</v>
      </c>
      <c r="L199" s="55">
        <f t="shared" si="54"/>
        <v>870</v>
      </c>
      <c r="M199" s="56">
        <v>90</v>
      </c>
      <c r="N199" s="55">
        <f t="shared" si="63"/>
        <v>960</v>
      </c>
      <c r="O199" s="56"/>
      <c r="P199" s="55">
        <f t="shared" si="64"/>
        <v>960</v>
      </c>
      <c r="Q199" s="56">
        <v>0</v>
      </c>
      <c r="R199" s="55">
        <f aca="true" t="shared" si="66" ref="R199:R204">SUM(P199:Q199)</f>
        <v>960</v>
      </c>
      <c r="S199" s="56">
        <v>0</v>
      </c>
      <c r="T199" s="55">
        <f t="shared" si="65"/>
        <v>960</v>
      </c>
      <c r="U199" s="56">
        <v>0</v>
      </c>
      <c r="V199" s="55">
        <v>960</v>
      </c>
      <c r="W199" s="56">
        <v>0</v>
      </c>
      <c r="X199" s="55">
        <f aca="true" t="shared" si="67" ref="X199:X204">SUM(V199:W199)</f>
        <v>960</v>
      </c>
    </row>
    <row r="200" spans="1:24" ht="12.75">
      <c r="A200" s="10">
        <v>216</v>
      </c>
      <c r="B200" s="52" t="s">
        <v>318</v>
      </c>
      <c r="C200" s="53" t="s">
        <v>319</v>
      </c>
      <c r="D200" s="44">
        <v>76</v>
      </c>
      <c r="E200" s="45"/>
      <c r="F200" s="55">
        <v>595</v>
      </c>
      <c r="G200" s="54">
        <v>85</v>
      </c>
      <c r="H200" s="54">
        <f>SUM(F200:G200)</f>
        <v>680</v>
      </c>
      <c r="I200" s="54">
        <v>95</v>
      </c>
      <c r="J200" s="54">
        <f t="shared" si="55"/>
        <v>775</v>
      </c>
      <c r="K200" s="56">
        <v>90</v>
      </c>
      <c r="L200" s="55">
        <f t="shared" si="54"/>
        <v>865</v>
      </c>
      <c r="M200" s="56"/>
      <c r="N200" s="55">
        <f t="shared" si="63"/>
        <v>865</v>
      </c>
      <c r="O200" s="56"/>
      <c r="P200" s="55">
        <f t="shared" si="64"/>
        <v>865</v>
      </c>
      <c r="Q200" s="56">
        <v>0</v>
      </c>
      <c r="R200" s="55">
        <f t="shared" si="66"/>
        <v>865</v>
      </c>
      <c r="S200" s="56">
        <v>0</v>
      </c>
      <c r="T200" s="55">
        <f t="shared" si="65"/>
        <v>865</v>
      </c>
      <c r="U200" s="56">
        <v>0</v>
      </c>
      <c r="V200" s="55">
        <v>865</v>
      </c>
      <c r="W200" s="56">
        <v>0</v>
      </c>
      <c r="X200" s="55">
        <f t="shared" si="67"/>
        <v>865</v>
      </c>
    </row>
    <row r="201" spans="1:24" ht="12.75">
      <c r="A201" s="10">
        <v>321</v>
      </c>
      <c r="B201" s="62" t="s">
        <v>434</v>
      </c>
      <c r="C201" s="67" t="s">
        <v>439</v>
      </c>
      <c r="D201" s="44">
        <v>71</v>
      </c>
      <c r="E201" s="45" t="s">
        <v>46</v>
      </c>
      <c r="F201" s="55"/>
      <c r="G201" s="54"/>
      <c r="H201" s="54"/>
      <c r="I201" s="54"/>
      <c r="J201" s="54"/>
      <c r="K201" s="56"/>
      <c r="L201" s="55"/>
      <c r="M201" s="56"/>
      <c r="N201" s="55"/>
      <c r="O201" s="56"/>
      <c r="P201" s="55"/>
      <c r="Q201" s="56"/>
      <c r="R201" s="55"/>
      <c r="S201" s="56"/>
      <c r="T201" s="55"/>
      <c r="U201" s="56"/>
      <c r="V201" s="55">
        <v>0</v>
      </c>
      <c r="W201" s="56">
        <f>VLOOKUP(A:A,'Rangliste ab 9.Rang'!A:R,18,FALSE)</f>
        <v>50</v>
      </c>
      <c r="X201" s="55">
        <f>SUM(V201:W201)</f>
        <v>50</v>
      </c>
    </row>
    <row r="202" spans="1:24" ht="12.75">
      <c r="A202" s="10">
        <v>218</v>
      </c>
      <c r="B202" s="52" t="s">
        <v>93</v>
      </c>
      <c r="C202" s="53" t="s">
        <v>94</v>
      </c>
      <c r="D202" s="44">
        <v>59</v>
      </c>
      <c r="E202" s="45" t="s">
        <v>14</v>
      </c>
      <c r="F202" s="55">
        <v>685</v>
      </c>
      <c r="G202" s="54">
        <v>40</v>
      </c>
      <c r="H202" s="54">
        <f>SUM(F202:G202)</f>
        <v>725</v>
      </c>
      <c r="I202" s="54">
        <v>30</v>
      </c>
      <c r="J202" s="54">
        <f t="shared" si="55"/>
        <v>755</v>
      </c>
      <c r="K202" s="56">
        <v>35</v>
      </c>
      <c r="L202" s="55">
        <f t="shared" si="54"/>
        <v>790</v>
      </c>
      <c r="M202" s="56">
        <v>40</v>
      </c>
      <c r="N202" s="55">
        <f t="shared" si="63"/>
        <v>830</v>
      </c>
      <c r="O202" s="56">
        <v>25</v>
      </c>
      <c r="P202" s="55">
        <f t="shared" si="64"/>
        <v>855</v>
      </c>
      <c r="Q202" s="56">
        <v>35</v>
      </c>
      <c r="R202" s="55">
        <f t="shared" si="66"/>
        <v>890</v>
      </c>
      <c r="S202" s="56">
        <v>20</v>
      </c>
      <c r="T202" s="55">
        <f t="shared" si="65"/>
        <v>910</v>
      </c>
      <c r="U202" s="56">
        <v>35</v>
      </c>
      <c r="V202" s="55">
        <v>945</v>
      </c>
      <c r="W202" s="56">
        <f>VLOOKUP(A:A,'Rangliste ab 9.Rang'!A:R,18,FALSE)</f>
        <v>30</v>
      </c>
      <c r="X202" s="55">
        <f t="shared" si="67"/>
        <v>975</v>
      </c>
    </row>
    <row r="203" spans="1:24" ht="12.75">
      <c r="A203" s="10">
        <v>219</v>
      </c>
      <c r="B203" s="52" t="s">
        <v>206</v>
      </c>
      <c r="C203" s="53" t="s">
        <v>124</v>
      </c>
      <c r="D203" s="44">
        <v>68</v>
      </c>
      <c r="E203" s="45" t="s">
        <v>46</v>
      </c>
      <c r="F203" s="55">
        <v>1155</v>
      </c>
      <c r="G203" s="54">
        <v>70</v>
      </c>
      <c r="H203" s="54">
        <f>SUM(F203:G203)</f>
        <v>1225</v>
      </c>
      <c r="I203" s="54">
        <v>85</v>
      </c>
      <c r="J203" s="54">
        <f t="shared" si="55"/>
        <v>1310</v>
      </c>
      <c r="K203" s="56">
        <v>80</v>
      </c>
      <c r="L203" s="55">
        <f t="shared" si="54"/>
        <v>1390</v>
      </c>
      <c r="M203" s="56">
        <v>80</v>
      </c>
      <c r="N203" s="55">
        <f t="shared" si="63"/>
        <v>1470</v>
      </c>
      <c r="O203" s="56">
        <v>85</v>
      </c>
      <c r="P203" s="55">
        <f t="shared" si="64"/>
        <v>1555</v>
      </c>
      <c r="Q203" s="56">
        <v>90</v>
      </c>
      <c r="R203" s="55">
        <f t="shared" si="66"/>
        <v>1645</v>
      </c>
      <c r="S203" s="56">
        <v>0</v>
      </c>
      <c r="T203" s="55">
        <f t="shared" si="65"/>
        <v>1645</v>
      </c>
      <c r="U203" s="56">
        <v>0</v>
      </c>
      <c r="V203" s="55">
        <v>1645</v>
      </c>
      <c r="W203" s="56">
        <v>0</v>
      </c>
      <c r="X203" s="55">
        <f t="shared" si="67"/>
        <v>1645</v>
      </c>
    </row>
    <row r="204" spans="1:24" ht="12.75">
      <c r="A204" s="10">
        <v>220</v>
      </c>
      <c r="B204" s="52" t="s">
        <v>320</v>
      </c>
      <c r="C204" s="53" t="s">
        <v>321</v>
      </c>
      <c r="D204" s="44">
        <v>46</v>
      </c>
      <c r="E204" s="45"/>
      <c r="F204" s="55">
        <v>1260</v>
      </c>
      <c r="G204" s="54">
        <v>25</v>
      </c>
      <c r="H204" s="54">
        <f>SUM(F204:G204)</f>
        <v>1285</v>
      </c>
      <c r="I204" s="54">
        <v>30</v>
      </c>
      <c r="J204" s="54">
        <f t="shared" si="55"/>
        <v>1315</v>
      </c>
      <c r="K204" s="56">
        <v>30</v>
      </c>
      <c r="L204" s="55">
        <f t="shared" si="54"/>
        <v>1345</v>
      </c>
      <c r="M204" s="56">
        <v>30</v>
      </c>
      <c r="N204" s="55">
        <f t="shared" si="63"/>
        <v>1375</v>
      </c>
      <c r="O204" s="56"/>
      <c r="P204" s="55">
        <f t="shared" si="64"/>
        <v>1375</v>
      </c>
      <c r="Q204" s="56">
        <v>0</v>
      </c>
      <c r="R204" s="55">
        <f t="shared" si="66"/>
        <v>1375</v>
      </c>
      <c r="S204" s="56">
        <v>0</v>
      </c>
      <c r="T204" s="55">
        <f t="shared" si="65"/>
        <v>1375</v>
      </c>
      <c r="U204" s="56">
        <v>0</v>
      </c>
      <c r="V204" s="55">
        <v>1375</v>
      </c>
      <c r="W204" s="56">
        <v>0</v>
      </c>
      <c r="X204" s="55">
        <f t="shared" si="67"/>
        <v>1375</v>
      </c>
    </row>
    <row r="205" spans="2:24" ht="12.75">
      <c r="B205" s="57"/>
      <c r="C205" s="51"/>
      <c r="D205" s="48"/>
      <c r="E205" s="49"/>
      <c r="F205" s="59"/>
      <c r="G205" s="60"/>
      <c r="H205" s="60"/>
      <c r="I205" s="58"/>
      <c r="J205" s="60"/>
      <c r="K205" s="61"/>
      <c r="L205" s="59"/>
      <c r="M205" s="61"/>
      <c r="N205" s="59"/>
      <c r="O205" s="61"/>
      <c r="P205" s="59"/>
      <c r="Q205" s="59"/>
      <c r="R205" s="59"/>
      <c r="S205" s="59"/>
      <c r="T205" s="59"/>
      <c r="U205" s="59"/>
      <c r="V205" s="59"/>
      <c r="W205" s="59"/>
      <c r="X205" s="59"/>
    </row>
    <row r="206" spans="2:24" ht="15.75">
      <c r="B206" s="9" t="s">
        <v>322</v>
      </c>
      <c r="C206" s="38"/>
      <c r="D206" s="39"/>
      <c r="E206" s="40"/>
      <c r="F206" s="64"/>
      <c r="G206" s="58"/>
      <c r="H206" s="60"/>
      <c r="I206" s="58"/>
      <c r="J206" s="60"/>
      <c r="K206" s="61"/>
      <c r="L206" s="59"/>
      <c r="M206" s="61"/>
      <c r="N206" s="59"/>
      <c r="O206" s="61"/>
      <c r="P206" s="59"/>
      <c r="Q206" s="59"/>
      <c r="R206" s="59"/>
      <c r="S206" s="59"/>
      <c r="T206" s="59"/>
      <c r="U206" s="59"/>
      <c r="V206" s="59"/>
      <c r="W206" s="59"/>
      <c r="X206" s="59"/>
    </row>
    <row r="207" spans="1:24" ht="12.75">
      <c r="A207" s="10">
        <v>223</v>
      </c>
      <c r="B207" s="52" t="s">
        <v>44</v>
      </c>
      <c r="C207" s="53" t="s">
        <v>43</v>
      </c>
      <c r="D207" s="44">
        <v>88</v>
      </c>
      <c r="E207" s="45" t="s">
        <v>33</v>
      </c>
      <c r="F207" s="55"/>
      <c r="G207" s="54"/>
      <c r="H207" s="54">
        <v>0</v>
      </c>
      <c r="I207" s="54">
        <v>45</v>
      </c>
      <c r="J207" s="54">
        <v>45</v>
      </c>
      <c r="K207" s="54">
        <v>65</v>
      </c>
      <c r="L207" s="55">
        <f t="shared" si="54"/>
        <v>110</v>
      </c>
      <c r="M207" s="54">
        <v>70</v>
      </c>
      <c r="N207" s="55">
        <f aca="true" t="shared" si="68" ref="N207:N215">SUM(L207:M207)</f>
        <v>180</v>
      </c>
      <c r="O207" s="54">
        <v>75</v>
      </c>
      <c r="P207" s="55">
        <f aca="true" t="shared" si="69" ref="P207:P215">SUM(N207:O207)</f>
        <v>255</v>
      </c>
      <c r="Q207" s="56">
        <v>80</v>
      </c>
      <c r="R207" s="55">
        <f>SUM(P207:Q207)</f>
        <v>335</v>
      </c>
      <c r="S207" s="56">
        <v>55</v>
      </c>
      <c r="T207" s="55">
        <f aca="true" t="shared" si="70" ref="T207:T215">SUM(R207:S207)</f>
        <v>390</v>
      </c>
      <c r="U207" s="56">
        <v>0</v>
      </c>
      <c r="V207" s="55">
        <v>390</v>
      </c>
      <c r="W207" s="56">
        <v>0</v>
      </c>
      <c r="X207" s="55">
        <f>SUM(V207:W207)</f>
        <v>390</v>
      </c>
    </row>
    <row r="208" spans="1:24" ht="12.75">
      <c r="A208" s="10">
        <v>224</v>
      </c>
      <c r="B208" s="52" t="s">
        <v>147</v>
      </c>
      <c r="C208" s="53" t="s">
        <v>148</v>
      </c>
      <c r="D208" s="44">
        <v>91</v>
      </c>
      <c r="E208" s="45" t="s">
        <v>7</v>
      </c>
      <c r="F208" s="55"/>
      <c r="G208" s="54"/>
      <c r="H208" s="54"/>
      <c r="I208" s="54"/>
      <c r="J208" s="54"/>
      <c r="K208" s="54"/>
      <c r="L208" s="55"/>
      <c r="M208" s="54">
        <v>70</v>
      </c>
      <c r="N208" s="55">
        <f t="shared" si="68"/>
        <v>70</v>
      </c>
      <c r="O208" s="54">
        <v>60</v>
      </c>
      <c r="P208" s="55">
        <f t="shared" si="69"/>
        <v>130</v>
      </c>
      <c r="Q208" s="56">
        <v>65</v>
      </c>
      <c r="R208" s="55">
        <f aca="true" t="shared" si="71" ref="R208:R215">SUM(P208:Q208)</f>
        <v>195</v>
      </c>
      <c r="S208" s="56">
        <v>70</v>
      </c>
      <c r="T208" s="55">
        <f t="shared" si="70"/>
        <v>265</v>
      </c>
      <c r="U208" s="56">
        <v>0</v>
      </c>
      <c r="V208" s="55">
        <v>265</v>
      </c>
      <c r="W208" s="56">
        <v>0</v>
      </c>
      <c r="X208" s="55">
        <f aca="true" t="shared" si="72" ref="X208:X215">SUM(V208:W208)</f>
        <v>265</v>
      </c>
    </row>
    <row r="209" spans="1:24" ht="12.75">
      <c r="A209" s="10">
        <v>225</v>
      </c>
      <c r="B209" s="52" t="s">
        <v>323</v>
      </c>
      <c r="C209" s="53" t="s">
        <v>140</v>
      </c>
      <c r="D209" s="44">
        <v>70</v>
      </c>
      <c r="E209" s="45" t="s">
        <v>46</v>
      </c>
      <c r="F209" s="55">
        <v>655</v>
      </c>
      <c r="G209" s="54">
        <v>50</v>
      </c>
      <c r="H209" s="54">
        <f>SUM(F209:G209)</f>
        <v>705</v>
      </c>
      <c r="I209" s="54"/>
      <c r="J209" s="54">
        <f t="shared" si="55"/>
        <v>705</v>
      </c>
      <c r="K209" s="56">
        <v>50</v>
      </c>
      <c r="L209" s="55">
        <f aca="true" t="shared" si="73" ref="L209:L247">SUM(J209:K209)</f>
        <v>755</v>
      </c>
      <c r="M209" s="56"/>
      <c r="N209" s="55">
        <f t="shared" si="68"/>
        <v>755</v>
      </c>
      <c r="O209" s="56"/>
      <c r="P209" s="55">
        <f t="shared" si="69"/>
        <v>755</v>
      </c>
      <c r="Q209" s="56">
        <v>0</v>
      </c>
      <c r="R209" s="55">
        <f t="shared" si="71"/>
        <v>755</v>
      </c>
      <c r="S209" s="56">
        <v>0</v>
      </c>
      <c r="T209" s="55">
        <f t="shared" si="70"/>
        <v>755</v>
      </c>
      <c r="U209" s="56">
        <v>0</v>
      </c>
      <c r="V209" s="55">
        <v>755</v>
      </c>
      <c r="W209" s="56">
        <v>0</v>
      </c>
      <c r="X209" s="55">
        <f t="shared" si="72"/>
        <v>755</v>
      </c>
    </row>
    <row r="210" spans="1:24" ht="12.75">
      <c r="A210" s="10">
        <v>227</v>
      </c>
      <c r="B210" s="52" t="s">
        <v>324</v>
      </c>
      <c r="C210" s="53" t="s">
        <v>325</v>
      </c>
      <c r="D210" s="44">
        <v>70</v>
      </c>
      <c r="E210" s="45"/>
      <c r="F210" s="55">
        <v>90</v>
      </c>
      <c r="G210" s="54"/>
      <c r="H210" s="54">
        <f>SUM(F210:G210)</f>
        <v>90</v>
      </c>
      <c r="I210" s="54">
        <v>75</v>
      </c>
      <c r="J210" s="54">
        <f t="shared" si="55"/>
        <v>165</v>
      </c>
      <c r="K210" s="56"/>
      <c r="L210" s="55">
        <f t="shared" si="73"/>
        <v>165</v>
      </c>
      <c r="M210" s="56"/>
      <c r="N210" s="55">
        <f t="shared" si="68"/>
        <v>165</v>
      </c>
      <c r="O210" s="56"/>
      <c r="P210" s="55">
        <f t="shared" si="69"/>
        <v>165</v>
      </c>
      <c r="Q210" s="56">
        <v>0</v>
      </c>
      <c r="R210" s="55">
        <f t="shared" si="71"/>
        <v>165</v>
      </c>
      <c r="S210" s="56">
        <v>0</v>
      </c>
      <c r="T210" s="55">
        <f t="shared" si="70"/>
        <v>165</v>
      </c>
      <c r="U210" s="56">
        <v>0</v>
      </c>
      <c r="V210" s="55">
        <v>165</v>
      </c>
      <c r="W210" s="56">
        <v>0</v>
      </c>
      <c r="X210" s="55">
        <f t="shared" si="72"/>
        <v>165</v>
      </c>
    </row>
    <row r="211" spans="1:24" ht="12.75">
      <c r="A211" s="10">
        <v>311</v>
      </c>
      <c r="B211" s="62" t="s">
        <v>411</v>
      </c>
      <c r="C211" s="67" t="s">
        <v>140</v>
      </c>
      <c r="D211" s="44">
        <v>62</v>
      </c>
      <c r="E211" s="45" t="s">
        <v>46</v>
      </c>
      <c r="F211" s="55"/>
      <c r="G211" s="54"/>
      <c r="H211" s="54"/>
      <c r="I211" s="54"/>
      <c r="J211" s="54"/>
      <c r="K211" s="56"/>
      <c r="L211" s="55"/>
      <c r="M211" s="56"/>
      <c r="N211" s="55"/>
      <c r="O211" s="56"/>
      <c r="P211" s="55"/>
      <c r="Q211" s="56"/>
      <c r="R211" s="55"/>
      <c r="S211" s="56"/>
      <c r="T211" s="55">
        <v>0</v>
      </c>
      <c r="U211" s="56">
        <v>75</v>
      </c>
      <c r="V211" s="55">
        <v>75</v>
      </c>
      <c r="W211" s="56">
        <f>VLOOKUP(A:A,'Rangliste ab 9.Rang'!A:R,18,FALSE)</f>
        <v>70</v>
      </c>
      <c r="X211" s="55">
        <f t="shared" si="72"/>
        <v>145</v>
      </c>
    </row>
    <row r="212" spans="1:24" ht="12.75">
      <c r="A212" s="10">
        <v>312</v>
      </c>
      <c r="B212" s="62" t="s">
        <v>419</v>
      </c>
      <c r="C212" s="67" t="s">
        <v>140</v>
      </c>
      <c r="D212" s="44">
        <v>90</v>
      </c>
      <c r="E212" s="45" t="s">
        <v>46</v>
      </c>
      <c r="F212" s="55"/>
      <c r="G212" s="54"/>
      <c r="H212" s="54"/>
      <c r="I212" s="54"/>
      <c r="J212" s="54"/>
      <c r="K212" s="56"/>
      <c r="L212" s="55"/>
      <c r="M212" s="56"/>
      <c r="N212" s="55"/>
      <c r="O212" s="56"/>
      <c r="P212" s="55"/>
      <c r="Q212" s="56"/>
      <c r="R212" s="55"/>
      <c r="S212" s="56"/>
      <c r="T212" s="55"/>
      <c r="U212" s="56"/>
      <c r="V212" s="55">
        <v>0</v>
      </c>
      <c r="W212" s="56">
        <v>0</v>
      </c>
      <c r="X212" s="55">
        <f>SUM(V212:W212)</f>
        <v>0</v>
      </c>
    </row>
    <row r="213" spans="1:24" ht="12.75">
      <c r="A213" s="10">
        <v>231</v>
      </c>
      <c r="B213" s="52" t="s">
        <v>326</v>
      </c>
      <c r="C213" s="53" t="s">
        <v>327</v>
      </c>
      <c r="D213" s="44">
        <v>50</v>
      </c>
      <c r="E213" s="45" t="s">
        <v>46</v>
      </c>
      <c r="F213" s="55">
        <v>1855</v>
      </c>
      <c r="G213" s="54">
        <v>65</v>
      </c>
      <c r="H213" s="54">
        <f>SUM(F213:G213)</f>
        <v>1920</v>
      </c>
      <c r="I213" s="54">
        <v>60</v>
      </c>
      <c r="J213" s="54">
        <f t="shared" si="55"/>
        <v>1980</v>
      </c>
      <c r="K213" s="56">
        <v>45</v>
      </c>
      <c r="L213" s="55">
        <f t="shared" si="73"/>
        <v>2025</v>
      </c>
      <c r="M213" s="56">
        <v>35</v>
      </c>
      <c r="N213" s="55">
        <f t="shared" si="68"/>
        <v>2060</v>
      </c>
      <c r="O213" s="56"/>
      <c r="P213" s="55">
        <f t="shared" si="69"/>
        <v>2060</v>
      </c>
      <c r="Q213" s="56">
        <v>0</v>
      </c>
      <c r="R213" s="55">
        <f t="shared" si="71"/>
        <v>2060</v>
      </c>
      <c r="S213" s="56">
        <v>0</v>
      </c>
      <c r="T213" s="55">
        <f t="shared" si="70"/>
        <v>2060</v>
      </c>
      <c r="U213" s="56">
        <v>0</v>
      </c>
      <c r="V213" s="55">
        <v>2060</v>
      </c>
      <c r="W213" s="56">
        <v>0</v>
      </c>
      <c r="X213" s="55">
        <f t="shared" si="72"/>
        <v>2060</v>
      </c>
    </row>
    <row r="214" spans="1:24" ht="12.75">
      <c r="A214" s="10">
        <v>233</v>
      </c>
      <c r="B214" s="52" t="s">
        <v>152</v>
      </c>
      <c r="C214" s="53" t="s">
        <v>328</v>
      </c>
      <c r="D214" s="44">
        <v>63</v>
      </c>
      <c r="E214" s="45" t="s">
        <v>150</v>
      </c>
      <c r="F214" s="55">
        <v>2070</v>
      </c>
      <c r="G214" s="54">
        <v>85</v>
      </c>
      <c r="H214" s="54">
        <f>SUM(F214:G214)</f>
        <v>2155</v>
      </c>
      <c r="I214" s="54">
        <v>90</v>
      </c>
      <c r="J214" s="54">
        <f t="shared" si="55"/>
        <v>2245</v>
      </c>
      <c r="K214" s="56">
        <v>100</v>
      </c>
      <c r="L214" s="55">
        <f t="shared" si="73"/>
        <v>2345</v>
      </c>
      <c r="M214" s="56">
        <v>90</v>
      </c>
      <c r="N214" s="55">
        <f t="shared" si="68"/>
        <v>2435</v>
      </c>
      <c r="O214" s="56">
        <v>80</v>
      </c>
      <c r="P214" s="55">
        <f t="shared" si="69"/>
        <v>2515</v>
      </c>
      <c r="Q214" s="56">
        <v>0</v>
      </c>
      <c r="R214" s="55">
        <f t="shared" si="71"/>
        <v>2515</v>
      </c>
      <c r="S214" s="56">
        <v>0</v>
      </c>
      <c r="T214" s="55">
        <f t="shared" si="70"/>
        <v>2515</v>
      </c>
      <c r="U214" s="56">
        <v>0</v>
      </c>
      <c r="V214" s="55">
        <v>2515</v>
      </c>
      <c r="W214" s="56">
        <v>0</v>
      </c>
      <c r="X214" s="55">
        <f t="shared" si="72"/>
        <v>2515</v>
      </c>
    </row>
    <row r="215" spans="1:24" ht="12.75">
      <c r="A215" s="10">
        <v>234</v>
      </c>
      <c r="B215" s="52" t="s">
        <v>21</v>
      </c>
      <c r="C215" s="53" t="s">
        <v>15</v>
      </c>
      <c r="D215" s="44">
        <v>81</v>
      </c>
      <c r="E215" s="45" t="s">
        <v>14</v>
      </c>
      <c r="F215" s="55">
        <v>95</v>
      </c>
      <c r="G215" s="54">
        <v>100</v>
      </c>
      <c r="H215" s="54">
        <f>SUM(F215:G215)</f>
        <v>195</v>
      </c>
      <c r="I215" s="54">
        <v>90</v>
      </c>
      <c r="J215" s="54">
        <f t="shared" si="55"/>
        <v>285</v>
      </c>
      <c r="K215" s="54">
        <v>90</v>
      </c>
      <c r="L215" s="55">
        <f t="shared" si="73"/>
        <v>375</v>
      </c>
      <c r="M215" s="54">
        <v>90</v>
      </c>
      <c r="N215" s="55">
        <f t="shared" si="68"/>
        <v>465</v>
      </c>
      <c r="O215" s="54">
        <v>95</v>
      </c>
      <c r="P215" s="55">
        <f t="shared" si="69"/>
        <v>560</v>
      </c>
      <c r="Q215" s="56">
        <v>100</v>
      </c>
      <c r="R215" s="55">
        <f t="shared" si="71"/>
        <v>660</v>
      </c>
      <c r="S215" s="56">
        <v>95</v>
      </c>
      <c r="T215" s="55">
        <f t="shared" si="70"/>
        <v>755</v>
      </c>
      <c r="U215" s="56">
        <v>0</v>
      </c>
      <c r="V215" s="55">
        <v>755</v>
      </c>
      <c r="W215" s="56">
        <v>0</v>
      </c>
      <c r="X215" s="55">
        <f t="shared" si="72"/>
        <v>755</v>
      </c>
    </row>
    <row r="216" spans="2:24" ht="12.75">
      <c r="B216" s="57"/>
      <c r="C216" s="51"/>
      <c r="D216" s="48"/>
      <c r="E216" s="49"/>
      <c r="F216" s="64"/>
      <c r="G216" s="58"/>
      <c r="H216" s="60"/>
      <c r="I216" s="58"/>
      <c r="J216" s="60"/>
      <c r="K216" s="61"/>
      <c r="L216" s="59"/>
      <c r="M216" s="61"/>
      <c r="N216" s="59"/>
      <c r="O216" s="61"/>
      <c r="P216" s="59"/>
      <c r="Q216" s="59"/>
      <c r="R216" s="59"/>
      <c r="S216" s="59"/>
      <c r="T216" s="59"/>
      <c r="U216" s="59"/>
      <c r="V216" s="59"/>
      <c r="W216" s="59"/>
      <c r="X216" s="59"/>
    </row>
    <row r="217" spans="2:24" ht="15.75">
      <c r="B217" s="9" t="s">
        <v>329</v>
      </c>
      <c r="C217" s="38"/>
      <c r="D217" s="39"/>
      <c r="E217" s="40"/>
      <c r="F217" s="64"/>
      <c r="G217" s="58"/>
      <c r="H217" s="60"/>
      <c r="I217" s="58"/>
      <c r="J217" s="60"/>
      <c r="K217" s="61"/>
      <c r="L217" s="59"/>
      <c r="M217" s="61"/>
      <c r="N217" s="59"/>
      <c r="O217" s="61"/>
      <c r="P217" s="59"/>
      <c r="Q217" s="59"/>
      <c r="R217" s="59"/>
      <c r="S217" s="59"/>
      <c r="T217" s="59"/>
      <c r="U217" s="59"/>
      <c r="V217" s="59"/>
      <c r="W217" s="59"/>
      <c r="X217" s="59"/>
    </row>
    <row r="218" spans="2:24" ht="15.75">
      <c r="B218" s="9"/>
      <c r="C218" s="38"/>
      <c r="D218" s="39"/>
      <c r="E218" s="40"/>
      <c r="F218" s="64"/>
      <c r="G218" s="58"/>
      <c r="H218" s="60"/>
      <c r="I218" s="58"/>
      <c r="J218" s="60"/>
      <c r="K218" s="61"/>
      <c r="L218" s="59"/>
      <c r="M218" s="61"/>
      <c r="N218" s="59"/>
      <c r="O218" s="61"/>
      <c r="P218" s="59"/>
      <c r="Q218" s="59"/>
      <c r="R218" s="59"/>
      <c r="S218" s="59"/>
      <c r="T218" s="59"/>
      <c r="U218" s="59"/>
      <c r="V218" s="59"/>
      <c r="W218" s="59"/>
      <c r="X218" s="59"/>
    </row>
    <row r="219" spans="2:24" ht="15.75">
      <c r="B219" s="9" t="s">
        <v>330</v>
      </c>
      <c r="C219" s="38"/>
      <c r="D219" s="39"/>
      <c r="E219" s="40"/>
      <c r="F219" s="64"/>
      <c r="G219" s="58"/>
      <c r="H219" s="60"/>
      <c r="I219" s="58"/>
      <c r="J219" s="60"/>
      <c r="K219" s="61"/>
      <c r="L219" s="59"/>
      <c r="M219" s="61"/>
      <c r="N219" s="59"/>
      <c r="O219" s="61"/>
      <c r="P219" s="59"/>
      <c r="Q219" s="59"/>
      <c r="R219" s="59"/>
      <c r="S219" s="59"/>
      <c r="T219" s="59"/>
      <c r="U219" s="59"/>
      <c r="V219" s="59"/>
      <c r="W219" s="59"/>
      <c r="X219" s="59"/>
    </row>
    <row r="220" spans="1:24" ht="12.75">
      <c r="A220" s="10">
        <v>235</v>
      </c>
      <c r="B220" s="52" t="s">
        <v>28</v>
      </c>
      <c r="C220" s="53" t="s">
        <v>29</v>
      </c>
      <c r="D220" s="44">
        <v>44</v>
      </c>
      <c r="E220" s="45" t="s">
        <v>14</v>
      </c>
      <c r="F220" s="55">
        <v>215</v>
      </c>
      <c r="G220" s="54">
        <v>85</v>
      </c>
      <c r="H220" s="54">
        <f>SUM(F220:G220)</f>
        <v>300</v>
      </c>
      <c r="I220" s="54">
        <v>95</v>
      </c>
      <c r="J220" s="54">
        <f>SUM(H220:I220)</f>
        <v>395</v>
      </c>
      <c r="K220" s="56">
        <v>90</v>
      </c>
      <c r="L220" s="55">
        <f>SUM(J220:K220)</f>
        <v>485</v>
      </c>
      <c r="M220" s="56">
        <v>90</v>
      </c>
      <c r="N220" s="55">
        <f>SUM(L220:M220)</f>
        <v>575</v>
      </c>
      <c r="O220" s="56">
        <v>100</v>
      </c>
      <c r="P220" s="55">
        <f aca="true" t="shared" si="74" ref="P220:P225">SUM(N220:O220)</f>
        <v>675</v>
      </c>
      <c r="Q220" s="56">
        <v>100</v>
      </c>
      <c r="R220" s="55">
        <f>SUM(P220:Q220)</f>
        <v>775</v>
      </c>
      <c r="S220" s="56">
        <v>100</v>
      </c>
      <c r="T220" s="55">
        <f aca="true" t="shared" si="75" ref="T220:T225">SUM(R220:S220)</f>
        <v>875</v>
      </c>
      <c r="U220" s="56">
        <v>100</v>
      </c>
      <c r="V220" s="55">
        <v>975</v>
      </c>
      <c r="W220" s="56">
        <f>VLOOKUP(A:A,'Rangliste ab 9.Rang'!A:R,18,FALSE)</f>
        <v>90</v>
      </c>
      <c r="X220" s="55">
        <f>SUM(V220:W220)</f>
        <v>1065</v>
      </c>
    </row>
    <row r="221" spans="1:24" ht="12.75">
      <c r="A221" s="10">
        <v>236</v>
      </c>
      <c r="B221" s="52" t="s">
        <v>331</v>
      </c>
      <c r="C221" s="53" t="s">
        <v>332</v>
      </c>
      <c r="D221" s="44">
        <v>72</v>
      </c>
      <c r="E221" s="45" t="s">
        <v>7</v>
      </c>
      <c r="F221" s="55"/>
      <c r="G221" s="54"/>
      <c r="H221" s="54"/>
      <c r="I221" s="54"/>
      <c r="J221" s="54"/>
      <c r="K221" s="56"/>
      <c r="L221" s="55"/>
      <c r="M221" s="56">
        <v>60</v>
      </c>
      <c r="N221" s="55">
        <f>SUM(L221:M221)</f>
        <v>60</v>
      </c>
      <c r="O221" s="56"/>
      <c r="P221" s="55">
        <f t="shared" si="74"/>
        <v>60</v>
      </c>
      <c r="Q221" s="56">
        <v>0</v>
      </c>
      <c r="R221" s="55">
        <f>SUM(P221:Q221)</f>
        <v>60</v>
      </c>
      <c r="S221" s="56">
        <v>75</v>
      </c>
      <c r="T221" s="55">
        <f t="shared" si="75"/>
        <v>135</v>
      </c>
      <c r="U221" s="56">
        <v>55</v>
      </c>
      <c r="V221" s="55">
        <v>190</v>
      </c>
      <c r="W221" s="56">
        <f>VLOOKUP(A:A,'Rangliste ab 9.Rang'!A:R,18,FALSE)</f>
        <v>85</v>
      </c>
      <c r="X221" s="55">
        <f>SUM(V221:W221)</f>
        <v>275</v>
      </c>
    </row>
    <row r="222" spans="1:24" ht="12.75">
      <c r="A222" s="10">
        <v>238</v>
      </c>
      <c r="B222" s="52" t="s">
        <v>153</v>
      </c>
      <c r="C222" s="53" t="s">
        <v>154</v>
      </c>
      <c r="D222" s="44">
        <v>63</v>
      </c>
      <c r="E222" s="45" t="s">
        <v>150</v>
      </c>
      <c r="F222" s="55">
        <v>1245</v>
      </c>
      <c r="G222" s="54">
        <v>70</v>
      </c>
      <c r="H222" s="54">
        <f>SUM(F222:G222)</f>
        <v>1315</v>
      </c>
      <c r="I222" s="54">
        <v>65</v>
      </c>
      <c r="J222" s="54">
        <f aca="true" t="shared" si="76" ref="J222:J262">SUM(H222:I222)</f>
        <v>1380</v>
      </c>
      <c r="K222" s="56">
        <v>75</v>
      </c>
      <c r="L222" s="55">
        <f t="shared" si="73"/>
        <v>1455</v>
      </c>
      <c r="M222" s="56">
        <v>70</v>
      </c>
      <c r="N222" s="55">
        <f>SUM(L222:M222)</f>
        <v>1525</v>
      </c>
      <c r="O222" s="56">
        <v>80</v>
      </c>
      <c r="P222" s="55">
        <f t="shared" si="74"/>
        <v>1605</v>
      </c>
      <c r="Q222" s="56">
        <v>0</v>
      </c>
      <c r="R222" s="55">
        <f>SUM(P222:Q222)</f>
        <v>1605</v>
      </c>
      <c r="S222" s="56">
        <v>0</v>
      </c>
      <c r="T222" s="55">
        <f t="shared" si="75"/>
        <v>1605</v>
      </c>
      <c r="U222" s="56">
        <v>0</v>
      </c>
      <c r="V222" s="55">
        <v>1605</v>
      </c>
      <c r="W222" s="56">
        <v>0</v>
      </c>
      <c r="X222" s="55">
        <f>SUM(V222:W222)</f>
        <v>1605</v>
      </c>
    </row>
    <row r="223" spans="1:24" ht="12.75">
      <c r="A223" s="10">
        <v>239</v>
      </c>
      <c r="B223" s="52" t="s">
        <v>333</v>
      </c>
      <c r="C223" s="53" t="s">
        <v>27</v>
      </c>
      <c r="D223" s="44">
        <v>86</v>
      </c>
      <c r="E223" s="45" t="s">
        <v>46</v>
      </c>
      <c r="F223" s="55">
        <v>0</v>
      </c>
      <c r="G223" s="54">
        <v>90</v>
      </c>
      <c r="H223" s="54">
        <f>SUM(F223:G223)</f>
        <v>90</v>
      </c>
      <c r="I223" s="54">
        <v>80</v>
      </c>
      <c r="J223" s="54">
        <f t="shared" si="76"/>
        <v>170</v>
      </c>
      <c r="K223" s="54">
        <v>95</v>
      </c>
      <c r="L223" s="55">
        <f t="shared" si="73"/>
        <v>265</v>
      </c>
      <c r="M223" s="54">
        <v>100</v>
      </c>
      <c r="N223" s="55">
        <f>SUM(L223:M223)</f>
        <v>365</v>
      </c>
      <c r="O223" s="54">
        <v>100</v>
      </c>
      <c r="P223" s="55">
        <f t="shared" si="74"/>
        <v>465</v>
      </c>
      <c r="Q223" s="56">
        <v>95</v>
      </c>
      <c r="R223" s="55">
        <f>SUM(P223:Q223)</f>
        <v>560</v>
      </c>
      <c r="S223" s="56">
        <v>95</v>
      </c>
      <c r="T223" s="55">
        <f t="shared" si="75"/>
        <v>655</v>
      </c>
      <c r="U223" s="56">
        <v>0</v>
      </c>
      <c r="V223" s="55">
        <v>655</v>
      </c>
      <c r="W223" s="56">
        <v>0</v>
      </c>
      <c r="X223" s="55">
        <f>SUM(V223:W223)</f>
        <v>655</v>
      </c>
    </row>
    <row r="224" spans="1:24" ht="12.75">
      <c r="A224" s="10">
        <v>287</v>
      </c>
      <c r="B224" s="52" t="s">
        <v>364</v>
      </c>
      <c r="C224" s="53" t="s">
        <v>365</v>
      </c>
      <c r="D224" s="44">
        <v>93</v>
      </c>
      <c r="E224" s="45" t="s">
        <v>14</v>
      </c>
      <c r="F224" s="55"/>
      <c r="G224" s="54"/>
      <c r="H224" s="54"/>
      <c r="I224" s="54"/>
      <c r="J224" s="54"/>
      <c r="K224" s="54"/>
      <c r="L224" s="55"/>
      <c r="M224" s="54"/>
      <c r="N224" s="55"/>
      <c r="O224" s="54"/>
      <c r="P224" s="55">
        <v>0</v>
      </c>
      <c r="Q224" s="56">
        <v>55</v>
      </c>
      <c r="R224" s="55">
        <f>SUM(P224:Q224)</f>
        <v>55</v>
      </c>
      <c r="S224" s="56">
        <v>0</v>
      </c>
      <c r="T224" s="55">
        <f t="shared" si="75"/>
        <v>55</v>
      </c>
      <c r="U224" s="56">
        <v>0</v>
      </c>
      <c r="V224" s="55">
        <v>55</v>
      </c>
      <c r="W224" s="56">
        <v>0</v>
      </c>
      <c r="X224" s="55">
        <f>SUM(V224:W224)</f>
        <v>55</v>
      </c>
    </row>
    <row r="225" spans="1:24" ht="12.75">
      <c r="A225" s="10">
        <v>240</v>
      </c>
      <c r="B225" s="52" t="s">
        <v>187</v>
      </c>
      <c r="C225" s="53" t="s">
        <v>95</v>
      </c>
      <c r="D225" s="44">
        <v>90</v>
      </c>
      <c r="E225" s="45" t="s">
        <v>14</v>
      </c>
      <c r="F225" s="55"/>
      <c r="G225" s="54"/>
      <c r="H225" s="54"/>
      <c r="I225" s="69"/>
      <c r="J225" s="54">
        <v>0</v>
      </c>
      <c r="K225" s="54">
        <v>60</v>
      </c>
      <c r="L225" s="55">
        <v>60</v>
      </c>
      <c r="M225" s="54"/>
      <c r="N225" s="55">
        <v>60</v>
      </c>
      <c r="O225" s="54">
        <v>65</v>
      </c>
      <c r="P225" s="55">
        <f t="shared" si="74"/>
        <v>125</v>
      </c>
      <c r="Q225" s="56">
        <v>70</v>
      </c>
      <c r="R225" s="55">
        <f>SUM(P225:Q225)</f>
        <v>195</v>
      </c>
      <c r="S225" s="56">
        <v>0</v>
      </c>
      <c r="T225" s="55">
        <f t="shared" si="75"/>
        <v>195</v>
      </c>
      <c r="U225" s="56">
        <v>0</v>
      </c>
      <c r="V225" s="55">
        <v>195</v>
      </c>
      <c r="W225" s="56">
        <v>0</v>
      </c>
      <c r="X225" s="55">
        <f>SUM(V225:W225)</f>
        <v>195</v>
      </c>
    </row>
    <row r="226" spans="2:24" ht="12.75">
      <c r="B226" s="57"/>
      <c r="C226" s="51"/>
      <c r="D226" s="48"/>
      <c r="E226" s="49"/>
      <c r="F226" s="64"/>
      <c r="G226" s="58"/>
      <c r="H226" s="60"/>
      <c r="I226" s="58"/>
      <c r="J226" s="60"/>
      <c r="K226" s="61"/>
      <c r="L226" s="59"/>
      <c r="M226" s="61"/>
      <c r="N226" s="59"/>
      <c r="O226" s="61"/>
      <c r="P226" s="59"/>
      <c r="Q226" s="59"/>
      <c r="R226" s="59"/>
      <c r="S226" s="59"/>
      <c r="T226" s="59"/>
      <c r="U226" s="59"/>
      <c r="V226" s="59"/>
      <c r="W226" s="59"/>
      <c r="X226" s="59"/>
    </row>
    <row r="227" spans="2:24" ht="15.75">
      <c r="B227" s="9" t="s">
        <v>334</v>
      </c>
      <c r="C227" s="38"/>
      <c r="D227" s="39"/>
      <c r="E227" s="40"/>
      <c r="F227" s="64"/>
      <c r="G227" s="58"/>
      <c r="H227" s="60"/>
      <c r="I227" s="58"/>
      <c r="J227" s="60"/>
      <c r="K227" s="61"/>
      <c r="L227" s="59"/>
      <c r="M227" s="61"/>
      <c r="N227" s="59"/>
      <c r="O227" s="61"/>
      <c r="P227" s="59"/>
      <c r="Q227" s="59"/>
      <c r="R227" s="59"/>
      <c r="S227" s="59"/>
      <c r="T227" s="59"/>
      <c r="U227" s="59"/>
      <c r="V227" s="59"/>
      <c r="W227" s="59"/>
      <c r="X227" s="59"/>
    </row>
    <row r="228" spans="1:24" ht="12.75">
      <c r="A228" s="10">
        <v>244</v>
      </c>
      <c r="B228" s="52" t="s">
        <v>335</v>
      </c>
      <c r="C228" s="53" t="s">
        <v>30</v>
      </c>
      <c r="D228" s="44">
        <v>65</v>
      </c>
      <c r="E228" s="45" t="s">
        <v>14</v>
      </c>
      <c r="F228" s="55">
        <v>1620</v>
      </c>
      <c r="G228" s="54">
        <v>90</v>
      </c>
      <c r="H228" s="54">
        <f aca="true" t="shared" si="77" ref="H228:H262">SUM(F228:G228)</f>
        <v>1710</v>
      </c>
      <c r="I228" s="54">
        <v>80</v>
      </c>
      <c r="J228" s="54">
        <f t="shared" si="76"/>
        <v>1790</v>
      </c>
      <c r="K228" s="56">
        <v>95</v>
      </c>
      <c r="L228" s="55">
        <f t="shared" si="73"/>
        <v>1885</v>
      </c>
      <c r="M228" s="56">
        <v>75</v>
      </c>
      <c r="N228" s="55">
        <f aca="true" t="shared" si="78" ref="N228:N247">SUM(L228:M228)</f>
        <v>1960</v>
      </c>
      <c r="O228" s="56"/>
      <c r="P228" s="55">
        <f aca="true" t="shared" si="79" ref="P228:P247">SUM(N228:O228)</f>
        <v>1960</v>
      </c>
      <c r="Q228" s="56">
        <v>0</v>
      </c>
      <c r="R228" s="55">
        <f>SUM(P228:Q228)</f>
        <v>1960</v>
      </c>
      <c r="S228" s="56">
        <v>85</v>
      </c>
      <c r="T228" s="55">
        <f aca="true" t="shared" si="80" ref="T228:T247">SUM(R228:S228)</f>
        <v>2045</v>
      </c>
      <c r="U228" s="56">
        <v>65</v>
      </c>
      <c r="V228" s="55">
        <v>2110</v>
      </c>
      <c r="W228" s="56">
        <f>VLOOKUP(A:A,'Rangliste ab 9.Rang'!A:R,18,FALSE)</f>
        <v>70</v>
      </c>
      <c r="X228" s="55">
        <f>SUM(V228:W228)</f>
        <v>2180</v>
      </c>
    </row>
    <row r="229" spans="1:24" ht="12.75">
      <c r="A229" s="10">
        <v>245</v>
      </c>
      <c r="B229" s="52" t="s">
        <v>96</v>
      </c>
      <c r="C229" s="53" t="s">
        <v>97</v>
      </c>
      <c r="D229" s="44">
        <v>93</v>
      </c>
      <c r="E229" s="45" t="s">
        <v>14</v>
      </c>
      <c r="F229" s="55"/>
      <c r="G229" s="54"/>
      <c r="H229" s="54"/>
      <c r="I229" s="54"/>
      <c r="J229" s="54"/>
      <c r="K229" s="56"/>
      <c r="L229" s="55"/>
      <c r="M229" s="56">
        <v>30</v>
      </c>
      <c r="N229" s="55">
        <f t="shared" si="78"/>
        <v>30</v>
      </c>
      <c r="O229" s="56">
        <v>75</v>
      </c>
      <c r="P229" s="55">
        <f t="shared" si="79"/>
        <v>105</v>
      </c>
      <c r="Q229" s="56">
        <v>80</v>
      </c>
      <c r="R229" s="55">
        <f aca="true" t="shared" si="81" ref="R229:R247">SUM(P229:Q229)</f>
        <v>185</v>
      </c>
      <c r="S229" s="56">
        <v>80</v>
      </c>
      <c r="T229" s="55">
        <f t="shared" si="80"/>
        <v>265</v>
      </c>
      <c r="U229" s="56">
        <v>0</v>
      </c>
      <c r="V229" s="55">
        <v>265</v>
      </c>
      <c r="W229" s="56">
        <v>0</v>
      </c>
      <c r="X229" s="55">
        <f aca="true" t="shared" si="82" ref="X229:X247">SUM(V229:W229)</f>
        <v>265</v>
      </c>
    </row>
    <row r="230" spans="1:24" ht="12.75">
      <c r="A230" s="10">
        <v>247</v>
      </c>
      <c r="B230" s="52" t="s">
        <v>336</v>
      </c>
      <c r="C230" s="53" t="s">
        <v>242</v>
      </c>
      <c r="D230" s="44">
        <v>83</v>
      </c>
      <c r="E230" s="45" t="s">
        <v>46</v>
      </c>
      <c r="F230" s="55">
        <v>355</v>
      </c>
      <c r="G230" s="54">
        <v>90</v>
      </c>
      <c r="H230" s="54">
        <f t="shared" si="77"/>
        <v>445</v>
      </c>
      <c r="I230" s="54">
        <v>85</v>
      </c>
      <c r="J230" s="54">
        <f t="shared" si="76"/>
        <v>530</v>
      </c>
      <c r="K230" s="56">
        <v>80</v>
      </c>
      <c r="L230" s="55">
        <f t="shared" si="73"/>
        <v>610</v>
      </c>
      <c r="M230" s="56">
        <v>90</v>
      </c>
      <c r="N230" s="55">
        <f t="shared" si="78"/>
        <v>700</v>
      </c>
      <c r="O230" s="56"/>
      <c r="P230" s="55">
        <f t="shared" si="79"/>
        <v>700</v>
      </c>
      <c r="Q230" s="56">
        <v>0</v>
      </c>
      <c r="R230" s="55">
        <f t="shared" si="81"/>
        <v>700</v>
      </c>
      <c r="S230" s="56">
        <v>0</v>
      </c>
      <c r="T230" s="55">
        <f t="shared" si="80"/>
        <v>700</v>
      </c>
      <c r="U230" s="56">
        <v>0</v>
      </c>
      <c r="V230" s="55">
        <v>700</v>
      </c>
      <c r="W230" s="56">
        <v>0</v>
      </c>
      <c r="X230" s="55">
        <f t="shared" si="82"/>
        <v>700</v>
      </c>
    </row>
    <row r="231" spans="1:24" ht="12.75">
      <c r="A231" s="10">
        <v>249</v>
      </c>
      <c r="B231" s="52" t="s">
        <v>62</v>
      </c>
      <c r="C231" s="53" t="s">
        <v>63</v>
      </c>
      <c r="D231" s="44">
        <v>79</v>
      </c>
      <c r="E231" s="45" t="s">
        <v>46</v>
      </c>
      <c r="F231" s="55">
        <v>410</v>
      </c>
      <c r="G231" s="54">
        <v>90</v>
      </c>
      <c r="H231" s="54">
        <f t="shared" si="77"/>
        <v>500</v>
      </c>
      <c r="I231" s="54">
        <v>80</v>
      </c>
      <c r="J231" s="54">
        <f t="shared" si="76"/>
        <v>580</v>
      </c>
      <c r="K231" s="56">
        <v>90</v>
      </c>
      <c r="L231" s="55">
        <f t="shared" si="73"/>
        <v>670</v>
      </c>
      <c r="M231" s="56">
        <v>85</v>
      </c>
      <c r="N231" s="55">
        <f t="shared" si="78"/>
        <v>755</v>
      </c>
      <c r="O231" s="56">
        <v>90</v>
      </c>
      <c r="P231" s="55">
        <f t="shared" si="79"/>
        <v>845</v>
      </c>
      <c r="Q231" s="56">
        <v>85</v>
      </c>
      <c r="R231" s="55">
        <f t="shared" si="81"/>
        <v>930</v>
      </c>
      <c r="S231" s="56">
        <v>85</v>
      </c>
      <c r="T231" s="55">
        <f t="shared" si="80"/>
        <v>1015</v>
      </c>
      <c r="U231" s="56">
        <v>85</v>
      </c>
      <c r="V231" s="55">
        <v>1100</v>
      </c>
      <c r="W231" s="56">
        <f>VLOOKUP(A:A,'Rangliste ab 9.Rang'!A:R,18,FALSE)</f>
        <v>90</v>
      </c>
      <c r="X231" s="55">
        <f t="shared" si="82"/>
        <v>1190</v>
      </c>
    </row>
    <row r="232" spans="1:24" ht="12.75">
      <c r="A232" s="10">
        <v>320</v>
      </c>
      <c r="B232" s="62" t="s">
        <v>433</v>
      </c>
      <c r="C232" s="67" t="s">
        <v>63</v>
      </c>
      <c r="D232" s="44">
        <v>65</v>
      </c>
      <c r="E232" s="45" t="s">
        <v>46</v>
      </c>
      <c r="F232" s="55"/>
      <c r="G232" s="54">
        <v>1080</v>
      </c>
      <c r="H232" s="54">
        <f t="shared" si="77"/>
        <v>1080</v>
      </c>
      <c r="I232" s="54"/>
      <c r="J232" s="54">
        <f t="shared" si="76"/>
        <v>1080</v>
      </c>
      <c r="K232" s="56"/>
      <c r="L232" s="55">
        <f t="shared" si="73"/>
        <v>1080</v>
      </c>
      <c r="M232" s="56"/>
      <c r="N232" s="55">
        <f t="shared" si="78"/>
        <v>1080</v>
      </c>
      <c r="O232" s="56"/>
      <c r="P232" s="55">
        <f t="shared" si="79"/>
        <v>1080</v>
      </c>
      <c r="Q232" s="56"/>
      <c r="R232" s="55">
        <f t="shared" si="81"/>
        <v>1080</v>
      </c>
      <c r="S232" s="56"/>
      <c r="T232" s="55">
        <f t="shared" si="80"/>
        <v>1080</v>
      </c>
      <c r="U232" s="56"/>
      <c r="V232" s="55">
        <f>SUM(T232:U232)</f>
        <v>1080</v>
      </c>
      <c r="W232" s="56">
        <f>VLOOKUP(A:A,'Rangliste ab 9.Rang'!A:R,18,FALSE)</f>
        <v>90</v>
      </c>
      <c r="X232" s="55">
        <f>SUM(V232:W232)</f>
        <v>1170</v>
      </c>
    </row>
    <row r="233" spans="1:24" ht="12.75">
      <c r="A233" s="10">
        <v>252</v>
      </c>
      <c r="B233" s="52" t="s">
        <v>337</v>
      </c>
      <c r="C233" s="53" t="s">
        <v>10</v>
      </c>
      <c r="D233" s="44">
        <v>83</v>
      </c>
      <c r="E233" s="45" t="s">
        <v>7</v>
      </c>
      <c r="F233" s="55">
        <v>325</v>
      </c>
      <c r="G233" s="54">
        <v>80</v>
      </c>
      <c r="H233" s="54">
        <f t="shared" si="77"/>
        <v>405</v>
      </c>
      <c r="I233" s="54">
        <v>75</v>
      </c>
      <c r="J233" s="54">
        <f t="shared" si="76"/>
        <v>480</v>
      </c>
      <c r="K233" s="56">
        <v>95</v>
      </c>
      <c r="L233" s="55">
        <f t="shared" si="73"/>
        <v>575</v>
      </c>
      <c r="M233" s="56">
        <v>95</v>
      </c>
      <c r="N233" s="55">
        <f t="shared" si="78"/>
        <v>670</v>
      </c>
      <c r="O233" s="56"/>
      <c r="P233" s="55">
        <f t="shared" si="79"/>
        <v>670</v>
      </c>
      <c r="Q233" s="56">
        <v>90</v>
      </c>
      <c r="R233" s="55">
        <f t="shared" si="81"/>
        <v>760</v>
      </c>
      <c r="S233" s="56">
        <v>95</v>
      </c>
      <c r="T233" s="55">
        <f t="shared" si="80"/>
        <v>855</v>
      </c>
      <c r="U233" s="56">
        <v>100</v>
      </c>
      <c r="V233" s="55">
        <v>955</v>
      </c>
      <c r="W233" s="56">
        <f>VLOOKUP(A:A,'Rangliste ab 9.Rang'!A:R,18,FALSE)</f>
        <v>85</v>
      </c>
      <c r="X233" s="55">
        <f t="shared" si="82"/>
        <v>1040</v>
      </c>
    </row>
    <row r="234" spans="1:24" ht="12.75">
      <c r="A234" s="10">
        <v>253</v>
      </c>
      <c r="B234" s="52" t="s">
        <v>104</v>
      </c>
      <c r="C234" s="53" t="s">
        <v>63</v>
      </c>
      <c r="D234" s="44">
        <v>48</v>
      </c>
      <c r="E234" s="45" t="s">
        <v>14</v>
      </c>
      <c r="F234" s="55">
        <v>1305</v>
      </c>
      <c r="G234" s="54">
        <v>20</v>
      </c>
      <c r="H234" s="54">
        <f t="shared" si="77"/>
        <v>1325</v>
      </c>
      <c r="I234" s="54">
        <v>50</v>
      </c>
      <c r="J234" s="54">
        <f t="shared" si="76"/>
        <v>1375</v>
      </c>
      <c r="K234" s="56">
        <v>40</v>
      </c>
      <c r="L234" s="55">
        <f t="shared" si="73"/>
        <v>1415</v>
      </c>
      <c r="M234" s="56">
        <v>55</v>
      </c>
      <c r="N234" s="55">
        <f t="shared" si="78"/>
        <v>1470</v>
      </c>
      <c r="O234" s="56">
        <v>45</v>
      </c>
      <c r="P234" s="55">
        <f t="shared" si="79"/>
        <v>1515</v>
      </c>
      <c r="Q234" s="56">
        <v>0</v>
      </c>
      <c r="R234" s="55">
        <f t="shared" si="81"/>
        <v>1515</v>
      </c>
      <c r="S234" s="56">
        <v>0</v>
      </c>
      <c r="T234" s="55">
        <f t="shared" si="80"/>
        <v>1515</v>
      </c>
      <c r="U234" s="56">
        <v>0</v>
      </c>
      <c r="V234" s="55">
        <v>1515</v>
      </c>
      <c r="W234" s="56">
        <v>0</v>
      </c>
      <c r="X234" s="55">
        <f t="shared" si="82"/>
        <v>1515</v>
      </c>
    </row>
    <row r="235" spans="1:24" ht="12.75">
      <c r="A235" s="10">
        <v>254</v>
      </c>
      <c r="B235" s="52" t="s">
        <v>9</v>
      </c>
      <c r="C235" s="53" t="s">
        <v>10</v>
      </c>
      <c r="D235" s="44">
        <v>85</v>
      </c>
      <c r="E235" s="45" t="s">
        <v>7</v>
      </c>
      <c r="F235" s="55">
        <v>80</v>
      </c>
      <c r="G235" s="54">
        <v>90</v>
      </c>
      <c r="H235" s="54">
        <f t="shared" si="77"/>
        <v>170</v>
      </c>
      <c r="I235" s="54">
        <v>100</v>
      </c>
      <c r="J235" s="54">
        <f t="shared" si="76"/>
        <v>270</v>
      </c>
      <c r="K235" s="54">
        <v>100</v>
      </c>
      <c r="L235" s="55">
        <f t="shared" si="73"/>
        <v>370</v>
      </c>
      <c r="M235" s="54">
        <v>100</v>
      </c>
      <c r="N235" s="55">
        <f t="shared" si="78"/>
        <v>470</v>
      </c>
      <c r="O235" s="54">
        <v>90</v>
      </c>
      <c r="P235" s="55">
        <f t="shared" si="79"/>
        <v>560</v>
      </c>
      <c r="Q235" s="56">
        <v>100</v>
      </c>
      <c r="R235" s="55">
        <f t="shared" si="81"/>
        <v>660</v>
      </c>
      <c r="S235" s="56">
        <v>100</v>
      </c>
      <c r="T235" s="55">
        <f t="shared" si="80"/>
        <v>760</v>
      </c>
      <c r="U235" s="56">
        <v>100</v>
      </c>
      <c r="V235" s="55">
        <v>860</v>
      </c>
      <c r="W235" s="56">
        <f>VLOOKUP(A:A,'Rangliste ab 9.Rang'!A:R,18,FALSE)</f>
        <v>100</v>
      </c>
      <c r="X235" s="55">
        <f t="shared" si="82"/>
        <v>960</v>
      </c>
    </row>
    <row r="236" spans="1:24" ht="12.75">
      <c r="A236" s="10">
        <v>255</v>
      </c>
      <c r="B236" s="52" t="s">
        <v>338</v>
      </c>
      <c r="C236" s="53" t="s">
        <v>129</v>
      </c>
      <c r="D236" s="44">
        <v>66</v>
      </c>
      <c r="E236" s="45" t="s">
        <v>46</v>
      </c>
      <c r="F236" s="55">
        <v>840</v>
      </c>
      <c r="G236" s="54">
        <v>75</v>
      </c>
      <c r="H236" s="54">
        <f t="shared" si="77"/>
        <v>915</v>
      </c>
      <c r="I236" s="54">
        <v>70</v>
      </c>
      <c r="J236" s="54">
        <f t="shared" si="76"/>
        <v>985</v>
      </c>
      <c r="K236" s="54">
        <v>70</v>
      </c>
      <c r="L236" s="55">
        <f t="shared" si="73"/>
        <v>1055</v>
      </c>
      <c r="M236" s="54">
        <v>75</v>
      </c>
      <c r="N236" s="55">
        <f t="shared" si="78"/>
        <v>1130</v>
      </c>
      <c r="O236" s="54">
        <v>65</v>
      </c>
      <c r="P236" s="55">
        <f t="shared" si="79"/>
        <v>1195</v>
      </c>
      <c r="Q236" s="56">
        <v>75</v>
      </c>
      <c r="R236" s="55">
        <f t="shared" si="81"/>
        <v>1270</v>
      </c>
      <c r="S236" s="56">
        <v>85</v>
      </c>
      <c r="T236" s="55">
        <f t="shared" si="80"/>
        <v>1355</v>
      </c>
      <c r="U236" s="56">
        <v>70</v>
      </c>
      <c r="V236" s="55">
        <v>1425</v>
      </c>
      <c r="W236" s="56">
        <f>VLOOKUP(A:A,'Rangliste ab 9.Rang'!A:R,18,FALSE)</f>
        <v>75</v>
      </c>
      <c r="X236" s="55">
        <f t="shared" si="82"/>
        <v>1500</v>
      </c>
    </row>
    <row r="237" spans="1:24" ht="12.75">
      <c r="A237" s="10">
        <v>256</v>
      </c>
      <c r="B237" s="52" t="s">
        <v>130</v>
      </c>
      <c r="C237" s="53" t="s">
        <v>131</v>
      </c>
      <c r="D237" s="44">
        <v>51</v>
      </c>
      <c r="E237" s="45" t="s">
        <v>46</v>
      </c>
      <c r="F237" s="55">
        <v>2195</v>
      </c>
      <c r="G237" s="54">
        <v>65</v>
      </c>
      <c r="H237" s="54">
        <f t="shared" si="77"/>
        <v>2260</v>
      </c>
      <c r="I237" s="54">
        <v>70</v>
      </c>
      <c r="J237" s="54">
        <f t="shared" si="76"/>
        <v>2330</v>
      </c>
      <c r="K237" s="54">
        <v>60</v>
      </c>
      <c r="L237" s="55">
        <f t="shared" si="73"/>
        <v>2390</v>
      </c>
      <c r="M237" s="54">
        <v>65</v>
      </c>
      <c r="N237" s="55">
        <f t="shared" si="78"/>
        <v>2455</v>
      </c>
      <c r="O237" s="54">
        <v>65</v>
      </c>
      <c r="P237" s="55">
        <f t="shared" si="79"/>
        <v>2520</v>
      </c>
      <c r="Q237" s="56">
        <v>70</v>
      </c>
      <c r="R237" s="55">
        <f t="shared" si="81"/>
        <v>2590</v>
      </c>
      <c r="S237" s="56">
        <v>0</v>
      </c>
      <c r="T237" s="55">
        <f t="shared" si="80"/>
        <v>2590</v>
      </c>
      <c r="U237" s="56">
        <v>0</v>
      </c>
      <c r="V237" s="55">
        <v>2590</v>
      </c>
      <c r="W237" s="56">
        <v>0</v>
      </c>
      <c r="X237" s="55">
        <f t="shared" si="82"/>
        <v>2590</v>
      </c>
    </row>
    <row r="238" spans="1:24" ht="12.75">
      <c r="A238" s="10">
        <v>257</v>
      </c>
      <c r="B238" s="52" t="s">
        <v>339</v>
      </c>
      <c r="C238" s="53" t="s">
        <v>151</v>
      </c>
      <c r="D238" s="44">
        <v>66</v>
      </c>
      <c r="E238" s="45" t="s">
        <v>150</v>
      </c>
      <c r="F238" s="55">
        <v>1210</v>
      </c>
      <c r="G238" s="54">
        <v>100</v>
      </c>
      <c r="H238" s="54">
        <f t="shared" si="77"/>
        <v>1310</v>
      </c>
      <c r="I238" s="54">
        <v>90</v>
      </c>
      <c r="J238" s="54">
        <f t="shared" si="76"/>
        <v>1400</v>
      </c>
      <c r="K238" s="54">
        <v>80</v>
      </c>
      <c r="L238" s="55">
        <f t="shared" si="73"/>
        <v>1480</v>
      </c>
      <c r="M238" s="54">
        <v>85</v>
      </c>
      <c r="N238" s="55">
        <f t="shared" si="78"/>
        <v>1565</v>
      </c>
      <c r="O238" s="54"/>
      <c r="P238" s="55">
        <f t="shared" si="79"/>
        <v>1565</v>
      </c>
      <c r="Q238" s="56">
        <v>0</v>
      </c>
      <c r="R238" s="55">
        <f t="shared" si="81"/>
        <v>1565</v>
      </c>
      <c r="S238" s="56">
        <v>0</v>
      </c>
      <c r="T238" s="55">
        <f t="shared" si="80"/>
        <v>1565</v>
      </c>
      <c r="U238" s="56">
        <v>0</v>
      </c>
      <c r="V238" s="55">
        <v>1565</v>
      </c>
      <c r="W238" s="56">
        <v>0</v>
      </c>
      <c r="X238" s="55">
        <f t="shared" si="82"/>
        <v>1565</v>
      </c>
    </row>
    <row r="239" spans="1:24" ht="12.75">
      <c r="A239" s="10">
        <v>258</v>
      </c>
      <c r="B239" s="52" t="s">
        <v>132</v>
      </c>
      <c r="C239" s="53" t="s">
        <v>61</v>
      </c>
      <c r="D239" s="44">
        <v>53</v>
      </c>
      <c r="E239" s="45" t="s">
        <v>46</v>
      </c>
      <c r="F239" s="55">
        <v>495</v>
      </c>
      <c r="G239" s="54">
        <v>65</v>
      </c>
      <c r="H239" s="54">
        <f t="shared" si="77"/>
        <v>560</v>
      </c>
      <c r="I239" s="54">
        <v>75</v>
      </c>
      <c r="J239" s="54">
        <f t="shared" si="76"/>
        <v>635</v>
      </c>
      <c r="K239" s="54">
        <v>90</v>
      </c>
      <c r="L239" s="55">
        <f t="shared" si="73"/>
        <v>725</v>
      </c>
      <c r="M239" s="54">
        <v>60</v>
      </c>
      <c r="N239" s="55">
        <f t="shared" si="78"/>
        <v>785</v>
      </c>
      <c r="O239" s="54">
        <v>80</v>
      </c>
      <c r="P239" s="55">
        <f t="shared" si="79"/>
        <v>865</v>
      </c>
      <c r="Q239" s="56">
        <v>75</v>
      </c>
      <c r="R239" s="55">
        <f t="shared" si="81"/>
        <v>940</v>
      </c>
      <c r="S239" s="56">
        <v>85</v>
      </c>
      <c r="T239" s="55">
        <f t="shared" si="80"/>
        <v>1025</v>
      </c>
      <c r="U239" s="56">
        <v>0</v>
      </c>
      <c r="V239" s="55">
        <v>1025</v>
      </c>
      <c r="W239" s="56">
        <v>0</v>
      </c>
      <c r="X239" s="55">
        <f t="shared" si="82"/>
        <v>1025</v>
      </c>
    </row>
    <row r="240" spans="1:24" ht="12.75">
      <c r="A240" s="10">
        <v>259</v>
      </c>
      <c r="B240" s="52" t="s">
        <v>105</v>
      </c>
      <c r="C240" s="53" t="s">
        <v>95</v>
      </c>
      <c r="D240" s="44">
        <v>36</v>
      </c>
      <c r="E240" s="45" t="s">
        <v>14</v>
      </c>
      <c r="F240" s="55">
        <v>2810</v>
      </c>
      <c r="G240" s="54">
        <v>85</v>
      </c>
      <c r="H240" s="54">
        <f t="shared" si="77"/>
        <v>2895</v>
      </c>
      <c r="I240" s="55">
        <v>75</v>
      </c>
      <c r="J240" s="54">
        <f t="shared" si="76"/>
        <v>2970</v>
      </c>
      <c r="K240" s="54">
        <v>70</v>
      </c>
      <c r="L240" s="55">
        <f t="shared" si="73"/>
        <v>3040</v>
      </c>
      <c r="M240" s="54">
        <v>95</v>
      </c>
      <c r="N240" s="55">
        <f t="shared" si="78"/>
        <v>3135</v>
      </c>
      <c r="O240" s="54">
        <v>60</v>
      </c>
      <c r="P240" s="55">
        <f t="shared" si="79"/>
        <v>3195</v>
      </c>
      <c r="Q240" s="56">
        <v>90</v>
      </c>
      <c r="R240" s="55">
        <f t="shared" si="81"/>
        <v>3285</v>
      </c>
      <c r="S240" s="56">
        <v>70</v>
      </c>
      <c r="T240" s="55">
        <f t="shared" si="80"/>
        <v>3355</v>
      </c>
      <c r="U240" s="56">
        <v>85</v>
      </c>
      <c r="V240" s="55">
        <v>3440</v>
      </c>
      <c r="W240" s="56">
        <f>VLOOKUP(A:A,'Rangliste ab 9.Rang'!A:R,18,FALSE)</f>
        <v>65</v>
      </c>
      <c r="X240" s="55">
        <f t="shared" si="82"/>
        <v>3505</v>
      </c>
    </row>
    <row r="241" spans="1:24" ht="12.75">
      <c r="A241" s="10">
        <v>260</v>
      </c>
      <c r="B241" s="52" t="s">
        <v>31</v>
      </c>
      <c r="C241" s="53" t="s">
        <v>95</v>
      </c>
      <c r="D241" s="44">
        <v>61</v>
      </c>
      <c r="E241" s="45" t="s">
        <v>14</v>
      </c>
      <c r="F241" s="55">
        <v>1450</v>
      </c>
      <c r="G241" s="54">
        <v>80</v>
      </c>
      <c r="H241" s="54">
        <f t="shared" si="77"/>
        <v>1530</v>
      </c>
      <c r="I241" s="54">
        <v>75</v>
      </c>
      <c r="J241" s="54">
        <f t="shared" si="76"/>
        <v>1605</v>
      </c>
      <c r="K241" s="54">
        <v>90</v>
      </c>
      <c r="L241" s="55">
        <f t="shared" si="73"/>
        <v>1695</v>
      </c>
      <c r="M241" s="54">
        <v>85</v>
      </c>
      <c r="N241" s="55">
        <f t="shared" si="78"/>
        <v>1780</v>
      </c>
      <c r="O241" s="54">
        <v>75</v>
      </c>
      <c r="P241" s="55">
        <f t="shared" si="79"/>
        <v>1855</v>
      </c>
      <c r="Q241" s="56">
        <v>85</v>
      </c>
      <c r="R241" s="55">
        <f t="shared" si="81"/>
        <v>1940</v>
      </c>
      <c r="S241" s="56">
        <v>60</v>
      </c>
      <c r="T241" s="55">
        <f t="shared" si="80"/>
        <v>2000</v>
      </c>
      <c r="U241" s="56">
        <v>65</v>
      </c>
      <c r="V241" s="55">
        <v>2065</v>
      </c>
      <c r="W241" s="56">
        <f>VLOOKUP(A:A,'Rangliste ab 9.Rang'!A:R,18,FALSE)</f>
        <v>70</v>
      </c>
      <c r="X241" s="55">
        <f t="shared" si="82"/>
        <v>2135</v>
      </c>
    </row>
    <row r="242" spans="1:24" ht="12.75">
      <c r="A242" s="10">
        <v>261</v>
      </c>
      <c r="B242" s="52" t="s">
        <v>180</v>
      </c>
      <c r="C242" s="53" t="s">
        <v>181</v>
      </c>
      <c r="D242" s="44">
        <v>86</v>
      </c>
      <c r="E242" s="45" t="s">
        <v>46</v>
      </c>
      <c r="F242" s="55"/>
      <c r="G242" s="54"/>
      <c r="H242" s="54">
        <v>0</v>
      </c>
      <c r="I242" s="54">
        <v>90</v>
      </c>
      <c r="J242" s="54">
        <v>90</v>
      </c>
      <c r="K242" s="54">
        <v>90</v>
      </c>
      <c r="L242" s="55">
        <f t="shared" si="73"/>
        <v>180</v>
      </c>
      <c r="M242" s="54"/>
      <c r="N242" s="55">
        <f t="shared" si="78"/>
        <v>180</v>
      </c>
      <c r="O242" s="54">
        <v>100</v>
      </c>
      <c r="P242" s="55">
        <f t="shared" si="79"/>
        <v>280</v>
      </c>
      <c r="Q242" s="56">
        <v>100</v>
      </c>
      <c r="R242" s="55">
        <f t="shared" si="81"/>
        <v>380</v>
      </c>
      <c r="S242" s="56">
        <v>100</v>
      </c>
      <c r="T242" s="55">
        <f t="shared" si="80"/>
        <v>480</v>
      </c>
      <c r="U242" s="56">
        <v>100</v>
      </c>
      <c r="V242" s="55">
        <v>580</v>
      </c>
      <c r="W242" s="56">
        <v>0</v>
      </c>
      <c r="X242" s="55">
        <f t="shared" si="82"/>
        <v>580</v>
      </c>
    </row>
    <row r="243" spans="1:24" ht="12.75">
      <c r="A243" s="10">
        <v>289</v>
      </c>
      <c r="B243" s="52" t="s">
        <v>368</v>
      </c>
      <c r="C243" s="53" t="s">
        <v>369</v>
      </c>
      <c r="D243" s="44">
        <v>78</v>
      </c>
      <c r="E243" s="45" t="s">
        <v>33</v>
      </c>
      <c r="F243" s="55"/>
      <c r="G243" s="54"/>
      <c r="H243" s="54"/>
      <c r="I243" s="54"/>
      <c r="J243" s="54"/>
      <c r="K243" s="54"/>
      <c r="L243" s="55"/>
      <c r="M243" s="54"/>
      <c r="N243" s="55"/>
      <c r="O243" s="54"/>
      <c r="P243" s="55">
        <v>0</v>
      </c>
      <c r="Q243" s="56">
        <v>25</v>
      </c>
      <c r="R243" s="55">
        <f>SUM(P243:Q243)</f>
        <v>25</v>
      </c>
      <c r="S243" s="56">
        <v>0</v>
      </c>
      <c r="T243" s="55">
        <f t="shared" si="80"/>
        <v>25</v>
      </c>
      <c r="U243" s="56">
        <v>0</v>
      </c>
      <c r="V243" s="55">
        <v>25</v>
      </c>
      <c r="W243" s="56">
        <v>0</v>
      </c>
      <c r="X243" s="55">
        <f t="shared" si="82"/>
        <v>25</v>
      </c>
    </row>
    <row r="244" spans="1:24" ht="12.75">
      <c r="A244" s="10">
        <v>262</v>
      </c>
      <c r="B244" s="52" t="s">
        <v>340</v>
      </c>
      <c r="C244" s="53" t="s">
        <v>245</v>
      </c>
      <c r="D244" s="44">
        <v>86</v>
      </c>
      <c r="E244" s="45"/>
      <c r="F244" s="55">
        <v>130</v>
      </c>
      <c r="G244" s="54">
        <v>75</v>
      </c>
      <c r="H244" s="54">
        <f t="shared" si="77"/>
        <v>205</v>
      </c>
      <c r="I244" s="54">
        <v>75</v>
      </c>
      <c r="J244" s="54">
        <f t="shared" si="76"/>
        <v>280</v>
      </c>
      <c r="K244" s="54">
        <v>75</v>
      </c>
      <c r="L244" s="55">
        <f t="shared" si="73"/>
        <v>355</v>
      </c>
      <c r="M244" s="54">
        <v>80</v>
      </c>
      <c r="N244" s="55">
        <f t="shared" si="78"/>
        <v>435</v>
      </c>
      <c r="O244" s="54"/>
      <c r="P244" s="55">
        <f t="shared" si="79"/>
        <v>435</v>
      </c>
      <c r="Q244" s="56">
        <v>0</v>
      </c>
      <c r="R244" s="55">
        <f t="shared" si="81"/>
        <v>435</v>
      </c>
      <c r="S244" s="56">
        <v>0</v>
      </c>
      <c r="T244" s="55">
        <f t="shared" si="80"/>
        <v>435</v>
      </c>
      <c r="U244" s="56">
        <v>0</v>
      </c>
      <c r="V244" s="55">
        <v>435</v>
      </c>
      <c r="W244" s="56">
        <v>0</v>
      </c>
      <c r="X244" s="55">
        <f t="shared" si="82"/>
        <v>435</v>
      </c>
    </row>
    <row r="245" spans="1:24" ht="12.75">
      <c r="A245" s="10">
        <v>263</v>
      </c>
      <c r="B245" s="52" t="s">
        <v>170</v>
      </c>
      <c r="C245" s="53" t="s">
        <v>171</v>
      </c>
      <c r="D245" s="44">
        <v>90</v>
      </c>
      <c r="E245" s="45" t="s">
        <v>7</v>
      </c>
      <c r="F245" s="55"/>
      <c r="G245" s="54"/>
      <c r="H245" s="54"/>
      <c r="I245" s="54"/>
      <c r="J245" s="54"/>
      <c r="K245" s="54"/>
      <c r="L245" s="55"/>
      <c r="M245" s="54">
        <v>60</v>
      </c>
      <c r="N245" s="55">
        <f t="shared" si="78"/>
        <v>60</v>
      </c>
      <c r="O245" s="54">
        <v>65</v>
      </c>
      <c r="P245" s="55">
        <f t="shared" si="79"/>
        <v>125</v>
      </c>
      <c r="Q245" s="56">
        <v>0</v>
      </c>
      <c r="R245" s="55">
        <f t="shared" si="81"/>
        <v>125</v>
      </c>
      <c r="S245" s="56">
        <v>0</v>
      </c>
      <c r="T245" s="55">
        <f t="shared" si="80"/>
        <v>125</v>
      </c>
      <c r="U245" s="56">
        <v>0</v>
      </c>
      <c r="V245" s="55">
        <v>125</v>
      </c>
      <c r="W245" s="56">
        <v>0</v>
      </c>
      <c r="X245" s="55">
        <f t="shared" si="82"/>
        <v>125</v>
      </c>
    </row>
    <row r="246" spans="1:24" ht="12.75">
      <c r="A246" s="10">
        <v>266</v>
      </c>
      <c r="B246" s="52" t="s">
        <v>40</v>
      </c>
      <c r="C246" s="53" t="s">
        <v>172</v>
      </c>
      <c r="D246" s="44">
        <v>52</v>
      </c>
      <c r="E246" s="45" t="s">
        <v>33</v>
      </c>
      <c r="F246" s="55">
        <v>2260</v>
      </c>
      <c r="G246" s="54">
        <v>75</v>
      </c>
      <c r="H246" s="54">
        <f t="shared" si="77"/>
        <v>2335</v>
      </c>
      <c r="I246" s="54">
        <v>80</v>
      </c>
      <c r="J246" s="54">
        <f t="shared" si="76"/>
        <v>2415</v>
      </c>
      <c r="K246" s="56">
        <v>70</v>
      </c>
      <c r="L246" s="55">
        <f t="shared" si="73"/>
        <v>2485</v>
      </c>
      <c r="M246" s="56">
        <v>70</v>
      </c>
      <c r="N246" s="55">
        <f t="shared" si="78"/>
        <v>2555</v>
      </c>
      <c r="O246" s="56">
        <v>75</v>
      </c>
      <c r="P246" s="55">
        <f t="shared" si="79"/>
        <v>2630</v>
      </c>
      <c r="Q246" s="56">
        <v>60</v>
      </c>
      <c r="R246" s="55">
        <f t="shared" si="81"/>
        <v>2690</v>
      </c>
      <c r="S246" s="56">
        <v>0</v>
      </c>
      <c r="T246" s="55">
        <f t="shared" si="80"/>
        <v>2690</v>
      </c>
      <c r="U246" s="56">
        <v>0</v>
      </c>
      <c r="V246" s="55">
        <v>2690</v>
      </c>
      <c r="W246" s="56">
        <v>0</v>
      </c>
      <c r="X246" s="55">
        <f t="shared" si="82"/>
        <v>2690</v>
      </c>
    </row>
    <row r="247" spans="1:24" ht="12.75">
      <c r="A247" s="10">
        <v>267</v>
      </c>
      <c r="B247" s="52" t="s">
        <v>58</v>
      </c>
      <c r="C247" s="53" t="s">
        <v>59</v>
      </c>
      <c r="D247" s="44">
        <v>64</v>
      </c>
      <c r="E247" s="45" t="s">
        <v>46</v>
      </c>
      <c r="F247" s="55">
        <v>1630</v>
      </c>
      <c r="G247" s="54">
        <v>90</v>
      </c>
      <c r="H247" s="54">
        <f t="shared" si="77"/>
        <v>1720</v>
      </c>
      <c r="I247" s="54">
        <v>85</v>
      </c>
      <c r="J247" s="54">
        <f t="shared" si="76"/>
        <v>1805</v>
      </c>
      <c r="K247" s="56">
        <v>85</v>
      </c>
      <c r="L247" s="55">
        <f t="shared" si="73"/>
        <v>1890</v>
      </c>
      <c r="M247" s="56">
        <v>95</v>
      </c>
      <c r="N247" s="55">
        <f t="shared" si="78"/>
        <v>1985</v>
      </c>
      <c r="O247" s="56">
        <v>95</v>
      </c>
      <c r="P247" s="55">
        <f t="shared" si="79"/>
        <v>2080</v>
      </c>
      <c r="Q247" s="56">
        <v>80</v>
      </c>
      <c r="R247" s="55">
        <f t="shared" si="81"/>
        <v>2160</v>
      </c>
      <c r="S247" s="56">
        <v>90</v>
      </c>
      <c r="T247" s="55">
        <f t="shared" si="80"/>
        <v>2250</v>
      </c>
      <c r="U247" s="56">
        <v>80</v>
      </c>
      <c r="V247" s="55">
        <v>2330</v>
      </c>
      <c r="W247" s="56">
        <f>VLOOKUP(A:A,'Rangliste ab 9.Rang'!A:R,18,FALSE)</f>
        <v>80</v>
      </c>
      <c r="X247" s="55">
        <f t="shared" si="82"/>
        <v>2410</v>
      </c>
    </row>
    <row r="248" spans="2:24" ht="12.75">
      <c r="B248" s="57"/>
      <c r="C248" s="51"/>
      <c r="D248" s="48"/>
      <c r="E248" s="49"/>
      <c r="F248" s="64"/>
      <c r="G248" s="58"/>
      <c r="H248" s="60"/>
      <c r="I248" s="58"/>
      <c r="J248" s="60"/>
      <c r="K248" s="61"/>
      <c r="L248" s="59"/>
      <c r="M248" s="61"/>
      <c r="N248" s="59"/>
      <c r="O248" s="61"/>
      <c r="P248" s="59"/>
      <c r="Q248" s="59"/>
      <c r="R248" s="59"/>
      <c r="S248" s="59"/>
      <c r="T248" s="59"/>
      <c r="U248" s="59"/>
      <c r="V248" s="59"/>
      <c r="W248" s="59"/>
      <c r="X248" s="59"/>
    </row>
    <row r="249" spans="2:24" ht="15.75">
      <c r="B249" s="9" t="s">
        <v>341</v>
      </c>
      <c r="C249" s="38"/>
      <c r="D249" s="39"/>
      <c r="E249" s="40"/>
      <c r="F249" s="64"/>
      <c r="G249" s="58"/>
      <c r="H249" s="60"/>
      <c r="I249" s="58"/>
      <c r="J249" s="60"/>
      <c r="K249" s="61"/>
      <c r="L249" s="59"/>
      <c r="M249" s="61"/>
      <c r="N249" s="59"/>
      <c r="O249" s="61"/>
      <c r="P249" s="59"/>
      <c r="Q249" s="59"/>
      <c r="R249" s="59"/>
      <c r="S249" s="59"/>
      <c r="T249" s="59"/>
      <c r="U249" s="59"/>
      <c r="V249" s="59"/>
      <c r="W249" s="59"/>
      <c r="X249" s="59"/>
    </row>
    <row r="250" spans="2:24" ht="15.75">
      <c r="B250" s="9"/>
      <c r="C250" s="38"/>
      <c r="D250" s="39"/>
      <c r="E250" s="40"/>
      <c r="F250" s="64"/>
      <c r="G250" s="58"/>
      <c r="H250" s="60"/>
      <c r="I250" s="58"/>
      <c r="J250" s="60"/>
      <c r="K250" s="61"/>
      <c r="L250" s="59"/>
      <c r="M250" s="61"/>
      <c r="N250" s="59"/>
      <c r="O250" s="61"/>
      <c r="P250" s="59"/>
      <c r="Q250" s="59"/>
      <c r="R250" s="59"/>
      <c r="S250" s="59"/>
      <c r="T250" s="59"/>
      <c r="U250" s="59"/>
      <c r="V250" s="59"/>
      <c r="W250" s="59"/>
      <c r="X250" s="59"/>
    </row>
    <row r="251" spans="2:24" ht="15.75">
      <c r="B251" s="9" t="s">
        <v>342</v>
      </c>
      <c r="C251" s="38"/>
      <c r="D251" s="39"/>
      <c r="E251" s="40"/>
      <c r="F251" s="64"/>
      <c r="G251" s="58"/>
      <c r="H251" s="60"/>
      <c r="I251" s="58"/>
      <c r="J251" s="60"/>
      <c r="K251" s="61"/>
      <c r="L251" s="59"/>
      <c r="M251" s="61"/>
      <c r="N251" s="59"/>
      <c r="O251" s="61"/>
      <c r="P251" s="59"/>
      <c r="Q251" s="59"/>
      <c r="R251" s="59"/>
      <c r="S251" s="59"/>
      <c r="T251" s="59"/>
      <c r="U251" s="59"/>
      <c r="V251" s="59"/>
      <c r="W251" s="59"/>
      <c r="X251" s="59"/>
    </row>
    <row r="252" spans="2:24" ht="15.75">
      <c r="B252" s="9"/>
      <c r="C252" s="38"/>
      <c r="D252" s="39"/>
      <c r="E252" s="40"/>
      <c r="F252" s="64"/>
      <c r="G252" s="58"/>
      <c r="H252" s="60"/>
      <c r="I252" s="58"/>
      <c r="J252" s="60"/>
      <c r="K252" s="61"/>
      <c r="L252" s="59"/>
      <c r="M252" s="61"/>
      <c r="N252" s="59"/>
      <c r="O252" s="61"/>
      <c r="P252" s="59"/>
      <c r="Q252" s="59"/>
      <c r="R252" s="59"/>
      <c r="S252" s="59"/>
      <c r="T252" s="59"/>
      <c r="U252" s="59"/>
      <c r="V252" s="59"/>
      <c r="W252" s="59"/>
      <c r="X252" s="59"/>
    </row>
    <row r="253" spans="2:24" ht="15.75">
      <c r="B253" s="9" t="s">
        <v>343</v>
      </c>
      <c r="C253" s="38"/>
      <c r="D253" s="39"/>
      <c r="E253" s="40"/>
      <c r="F253" s="64"/>
      <c r="G253" s="58"/>
      <c r="H253" s="60"/>
      <c r="I253" s="60"/>
      <c r="J253" s="60"/>
      <c r="K253" s="61"/>
      <c r="L253" s="59"/>
      <c r="M253" s="61"/>
      <c r="N253" s="59"/>
      <c r="O253" s="61"/>
      <c r="P253" s="59"/>
      <c r="Q253" s="59"/>
      <c r="R253" s="59"/>
      <c r="S253" s="59"/>
      <c r="T253" s="59"/>
      <c r="U253" s="59"/>
      <c r="V253" s="59"/>
      <c r="W253" s="59"/>
      <c r="X253" s="59"/>
    </row>
    <row r="254" spans="1:24" ht="12.75">
      <c r="A254" s="10">
        <v>281</v>
      </c>
      <c r="B254" s="52" t="s">
        <v>356</v>
      </c>
      <c r="C254" s="53" t="s">
        <v>357</v>
      </c>
      <c r="D254" s="44">
        <v>56</v>
      </c>
      <c r="E254" s="45" t="s">
        <v>46</v>
      </c>
      <c r="F254" s="55">
        <v>60</v>
      </c>
      <c r="G254" s="54"/>
      <c r="H254" s="54">
        <v>60</v>
      </c>
      <c r="I254" s="54"/>
      <c r="J254" s="54">
        <v>60</v>
      </c>
      <c r="K254" s="56"/>
      <c r="L254" s="55">
        <v>60</v>
      </c>
      <c r="M254" s="56">
        <v>80</v>
      </c>
      <c r="N254" s="55">
        <v>140</v>
      </c>
      <c r="O254" s="56">
        <v>85</v>
      </c>
      <c r="P254" s="55">
        <v>225</v>
      </c>
      <c r="Q254" s="56">
        <v>60</v>
      </c>
      <c r="R254" s="55">
        <f>SUM(P254:Q254)</f>
        <v>285</v>
      </c>
      <c r="S254" s="56">
        <v>70</v>
      </c>
      <c r="T254" s="55">
        <f aca="true" t="shared" si="83" ref="T254:T262">SUM(R254:S254)</f>
        <v>355</v>
      </c>
      <c r="U254" s="56">
        <v>0</v>
      </c>
      <c r="V254" s="55">
        <v>355</v>
      </c>
      <c r="W254" s="56">
        <v>0</v>
      </c>
      <c r="X254" s="55">
        <f>SUM(V254:W254)</f>
        <v>355</v>
      </c>
    </row>
    <row r="255" spans="1:24" ht="12.75">
      <c r="A255" s="10">
        <v>271</v>
      </c>
      <c r="B255" s="52" t="s">
        <v>133</v>
      </c>
      <c r="C255" s="53" t="s">
        <v>117</v>
      </c>
      <c r="D255" s="44">
        <v>77</v>
      </c>
      <c r="E255" s="45" t="s">
        <v>46</v>
      </c>
      <c r="F255" s="55"/>
      <c r="G255" s="54"/>
      <c r="H255" s="54"/>
      <c r="I255" s="54"/>
      <c r="J255" s="54"/>
      <c r="K255" s="56"/>
      <c r="L255" s="55"/>
      <c r="M255" s="56">
        <v>25</v>
      </c>
      <c r="N255" s="55">
        <f aca="true" t="shared" si="84" ref="N255:N262">SUM(L255:M255)</f>
        <v>25</v>
      </c>
      <c r="O255" s="56">
        <v>30</v>
      </c>
      <c r="P255" s="55">
        <f aca="true" t="shared" si="85" ref="P255:P262">SUM(N255:O255)</f>
        <v>55</v>
      </c>
      <c r="Q255" s="56">
        <v>50</v>
      </c>
      <c r="R255" s="55">
        <f>SUM(P255:Q255)</f>
        <v>105</v>
      </c>
      <c r="S255" s="56">
        <v>0</v>
      </c>
      <c r="T255" s="55">
        <f t="shared" si="83"/>
        <v>105</v>
      </c>
      <c r="U255" s="56">
        <v>0</v>
      </c>
      <c r="V255" s="55">
        <v>105</v>
      </c>
      <c r="W255" s="56">
        <v>0</v>
      </c>
      <c r="X255" s="55">
        <f aca="true" t="shared" si="86" ref="X255:X262">SUM(V255:W255)</f>
        <v>105</v>
      </c>
    </row>
    <row r="256" spans="1:24" ht="12.75">
      <c r="A256" s="10">
        <v>309</v>
      </c>
      <c r="B256" s="52" t="s">
        <v>409</v>
      </c>
      <c r="C256" s="53" t="s">
        <v>226</v>
      </c>
      <c r="D256" s="44">
        <v>90</v>
      </c>
      <c r="E256" s="45" t="s">
        <v>7</v>
      </c>
      <c r="F256" s="55"/>
      <c r="G256" s="54"/>
      <c r="H256" s="54"/>
      <c r="I256" s="54"/>
      <c r="J256" s="54"/>
      <c r="K256" s="56"/>
      <c r="L256" s="55"/>
      <c r="M256" s="56"/>
      <c r="N256" s="55"/>
      <c r="O256" s="56"/>
      <c r="P256" s="55"/>
      <c r="Q256" s="56"/>
      <c r="R256" s="55"/>
      <c r="S256" s="56"/>
      <c r="T256" s="55">
        <v>0</v>
      </c>
      <c r="U256" s="56">
        <v>0</v>
      </c>
      <c r="V256" s="55">
        <v>0</v>
      </c>
      <c r="W256" s="56">
        <v>0</v>
      </c>
      <c r="X256" s="55">
        <f t="shared" si="86"/>
        <v>0</v>
      </c>
    </row>
    <row r="257" spans="1:24" ht="12.75">
      <c r="A257" s="10">
        <v>272</v>
      </c>
      <c r="B257" s="52" t="s">
        <v>344</v>
      </c>
      <c r="C257" s="53" t="s">
        <v>177</v>
      </c>
      <c r="D257" s="44">
        <v>56</v>
      </c>
      <c r="E257" s="45"/>
      <c r="F257" s="55">
        <v>905</v>
      </c>
      <c r="G257" s="54">
        <v>55</v>
      </c>
      <c r="H257" s="54">
        <f t="shared" si="77"/>
        <v>960</v>
      </c>
      <c r="I257" s="54">
        <v>45</v>
      </c>
      <c r="J257" s="54">
        <f t="shared" si="76"/>
        <v>1005</v>
      </c>
      <c r="K257" s="56"/>
      <c r="L257" s="55">
        <f aca="true" t="shared" si="87" ref="L257:L262">SUM(J257:K257)</f>
        <v>1005</v>
      </c>
      <c r="M257" s="56"/>
      <c r="N257" s="55">
        <f t="shared" si="84"/>
        <v>1005</v>
      </c>
      <c r="O257" s="56"/>
      <c r="P257" s="55">
        <f t="shared" si="85"/>
        <v>1005</v>
      </c>
      <c r="Q257" s="56">
        <v>0</v>
      </c>
      <c r="R257" s="55">
        <f aca="true" t="shared" si="88" ref="R257:R262">SUM(P257:Q257)</f>
        <v>1005</v>
      </c>
      <c r="S257" s="56">
        <v>0</v>
      </c>
      <c r="T257" s="55">
        <f t="shared" si="83"/>
        <v>1005</v>
      </c>
      <c r="U257" s="56">
        <v>0</v>
      </c>
      <c r="V257" s="55">
        <v>1005</v>
      </c>
      <c r="W257" s="56">
        <v>0</v>
      </c>
      <c r="X257" s="55">
        <f t="shared" si="86"/>
        <v>1005</v>
      </c>
    </row>
    <row r="258" spans="1:24" ht="12.75">
      <c r="A258" s="10">
        <v>310</v>
      </c>
      <c r="B258" s="52" t="s">
        <v>410</v>
      </c>
      <c r="C258" s="53" t="s">
        <v>376</v>
      </c>
      <c r="D258" s="44">
        <v>95</v>
      </c>
      <c r="E258" s="45" t="s">
        <v>14</v>
      </c>
      <c r="F258" s="55"/>
      <c r="G258" s="54"/>
      <c r="H258" s="54"/>
      <c r="I258" s="54"/>
      <c r="J258" s="54"/>
      <c r="K258" s="56"/>
      <c r="L258" s="55"/>
      <c r="M258" s="56"/>
      <c r="N258" s="55"/>
      <c r="O258" s="56"/>
      <c r="P258" s="55"/>
      <c r="Q258" s="56"/>
      <c r="R258" s="55"/>
      <c r="S258" s="56"/>
      <c r="T258" s="55">
        <v>0</v>
      </c>
      <c r="U258" s="56">
        <v>0</v>
      </c>
      <c r="V258" s="55">
        <v>0</v>
      </c>
      <c r="W258" s="56">
        <v>0</v>
      </c>
      <c r="X258" s="55">
        <f t="shared" si="86"/>
        <v>0</v>
      </c>
    </row>
    <row r="259" spans="1:24" ht="12.75">
      <c r="A259" s="10">
        <v>274</v>
      </c>
      <c r="B259" s="52" t="s">
        <v>107</v>
      </c>
      <c r="C259" s="53" t="s">
        <v>108</v>
      </c>
      <c r="D259" s="44">
        <v>75</v>
      </c>
      <c r="E259" s="45" t="s">
        <v>14</v>
      </c>
      <c r="F259" s="55"/>
      <c r="G259" s="54"/>
      <c r="H259" s="54"/>
      <c r="I259" s="54"/>
      <c r="J259" s="54"/>
      <c r="K259" s="56"/>
      <c r="L259" s="55"/>
      <c r="M259" s="56">
        <v>95</v>
      </c>
      <c r="N259" s="55">
        <f t="shared" si="84"/>
        <v>95</v>
      </c>
      <c r="O259" s="56">
        <v>95</v>
      </c>
      <c r="P259" s="55">
        <f t="shared" si="85"/>
        <v>190</v>
      </c>
      <c r="Q259" s="56">
        <v>100</v>
      </c>
      <c r="R259" s="55">
        <f t="shared" si="88"/>
        <v>290</v>
      </c>
      <c r="S259" s="56">
        <v>100</v>
      </c>
      <c r="T259" s="55">
        <f t="shared" si="83"/>
        <v>390</v>
      </c>
      <c r="U259" s="56">
        <v>90</v>
      </c>
      <c r="V259" s="55">
        <v>480</v>
      </c>
      <c r="W259" s="56">
        <v>0</v>
      </c>
      <c r="X259" s="55">
        <f t="shared" si="86"/>
        <v>480</v>
      </c>
    </row>
    <row r="260" spans="1:24" ht="12.75">
      <c r="A260" s="10">
        <v>276</v>
      </c>
      <c r="B260" s="52" t="s">
        <v>136</v>
      </c>
      <c r="C260" s="53" t="s">
        <v>137</v>
      </c>
      <c r="D260" s="44">
        <v>58</v>
      </c>
      <c r="E260" s="45" t="s">
        <v>46</v>
      </c>
      <c r="F260" s="55">
        <v>2095</v>
      </c>
      <c r="G260" s="54">
        <v>85</v>
      </c>
      <c r="H260" s="54">
        <f t="shared" si="77"/>
        <v>2180</v>
      </c>
      <c r="I260" s="54">
        <v>80</v>
      </c>
      <c r="J260" s="54">
        <f t="shared" si="76"/>
        <v>2260</v>
      </c>
      <c r="K260" s="56">
        <v>80</v>
      </c>
      <c r="L260" s="55">
        <f t="shared" si="87"/>
        <v>2340</v>
      </c>
      <c r="M260" s="56">
        <v>90</v>
      </c>
      <c r="N260" s="55">
        <f t="shared" si="84"/>
        <v>2430</v>
      </c>
      <c r="O260" s="56">
        <v>75</v>
      </c>
      <c r="P260" s="55">
        <f t="shared" si="85"/>
        <v>2505</v>
      </c>
      <c r="Q260" s="56">
        <v>0</v>
      </c>
      <c r="R260" s="55">
        <f t="shared" si="88"/>
        <v>2505</v>
      </c>
      <c r="S260" s="56">
        <v>0</v>
      </c>
      <c r="T260" s="55">
        <f t="shared" si="83"/>
        <v>2505</v>
      </c>
      <c r="U260" s="56">
        <v>0</v>
      </c>
      <c r="V260" s="55">
        <v>2505</v>
      </c>
      <c r="W260" s="56">
        <v>0</v>
      </c>
      <c r="X260" s="55">
        <f t="shared" si="86"/>
        <v>2505</v>
      </c>
    </row>
    <row r="261" spans="1:24" ht="12.75">
      <c r="A261" s="10">
        <v>277</v>
      </c>
      <c r="B261" s="52" t="s">
        <v>345</v>
      </c>
      <c r="C261" s="53" t="s">
        <v>27</v>
      </c>
      <c r="D261" s="44">
        <v>83</v>
      </c>
      <c r="E261" s="45" t="s">
        <v>46</v>
      </c>
      <c r="F261" s="55">
        <v>95</v>
      </c>
      <c r="G261" s="54">
        <v>90</v>
      </c>
      <c r="H261" s="54">
        <f t="shared" si="77"/>
        <v>185</v>
      </c>
      <c r="I261" s="54">
        <v>85</v>
      </c>
      <c r="J261" s="54">
        <f t="shared" si="76"/>
        <v>270</v>
      </c>
      <c r="K261" s="54">
        <v>90</v>
      </c>
      <c r="L261" s="55">
        <f t="shared" si="87"/>
        <v>360</v>
      </c>
      <c r="M261" s="54">
        <v>90</v>
      </c>
      <c r="N261" s="55">
        <f t="shared" si="84"/>
        <v>450</v>
      </c>
      <c r="O261" s="54"/>
      <c r="P261" s="55">
        <f t="shared" si="85"/>
        <v>450</v>
      </c>
      <c r="Q261" s="56">
        <v>100</v>
      </c>
      <c r="R261" s="55">
        <f t="shared" si="88"/>
        <v>550</v>
      </c>
      <c r="S261" s="56">
        <v>100</v>
      </c>
      <c r="T261" s="55">
        <f t="shared" si="83"/>
        <v>650</v>
      </c>
      <c r="U261" s="56">
        <v>95</v>
      </c>
      <c r="V261" s="55">
        <v>745</v>
      </c>
      <c r="W261" s="56">
        <v>0</v>
      </c>
      <c r="X261" s="55">
        <f t="shared" si="86"/>
        <v>745</v>
      </c>
    </row>
    <row r="262" spans="1:24" ht="12.75">
      <c r="A262" s="10">
        <v>279</v>
      </c>
      <c r="B262" s="52" t="s">
        <v>41</v>
      </c>
      <c r="C262" s="53" t="s">
        <v>101</v>
      </c>
      <c r="D262" s="44">
        <v>73</v>
      </c>
      <c r="E262" s="45" t="s">
        <v>33</v>
      </c>
      <c r="F262" s="55">
        <v>765</v>
      </c>
      <c r="G262" s="54">
        <v>65</v>
      </c>
      <c r="H262" s="54">
        <f t="shared" si="77"/>
        <v>830</v>
      </c>
      <c r="I262" s="54">
        <v>65</v>
      </c>
      <c r="J262" s="54">
        <f t="shared" si="76"/>
        <v>895</v>
      </c>
      <c r="K262" s="56">
        <v>70</v>
      </c>
      <c r="L262" s="55">
        <f t="shared" si="87"/>
        <v>965</v>
      </c>
      <c r="M262" s="56">
        <v>70</v>
      </c>
      <c r="N262" s="55">
        <f t="shared" si="84"/>
        <v>1035</v>
      </c>
      <c r="O262" s="56">
        <v>75</v>
      </c>
      <c r="P262" s="55">
        <f t="shared" si="85"/>
        <v>1110</v>
      </c>
      <c r="Q262" s="56">
        <v>80</v>
      </c>
      <c r="R262" s="55">
        <f t="shared" si="88"/>
        <v>1190</v>
      </c>
      <c r="S262" s="56">
        <v>80</v>
      </c>
      <c r="T262" s="55">
        <f t="shared" si="83"/>
        <v>1270</v>
      </c>
      <c r="U262" s="56">
        <v>75</v>
      </c>
      <c r="V262" s="55">
        <v>1345</v>
      </c>
      <c r="W262" s="56">
        <v>0</v>
      </c>
      <c r="X262" s="55">
        <f t="shared" si="86"/>
        <v>1345</v>
      </c>
    </row>
    <row r="263" spans="5:24" ht="12.75">
      <c r="E263" s="66"/>
      <c r="H263" s="51"/>
      <c r="J263" s="51"/>
      <c r="L263" s="50"/>
      <c r="N263" s="50"/>
      <c r="P263" s="50"/>
      <c r="R263" s="50"/>
      <c r="T263" s="50"/>
      <c r="V263" s="50"/>
      <c r="X263" s="50"/>
    </row>
    <row r="264" spans="5:24" ht="12.75">
      <c r="E264" s="66"/>
      <c r="H264" s="51"/>
      <c r="J264" s="51"/>
      <c r="L264" s="50"/>
      <c r="N264" s="50"/>
      <c r="P264" s="50"/>
      <c r="R264" s="50"/>
      <c r="T264" s="50"/>
      <c r="V264" s="50"/>
      <c r="X264" s="50"/>
    </row>
    <row r="265" spans="2:24" ht="12.75">
      <c r="B265" t="s">
        <v>346</v>
      </c>
      <c r="E265" s="66"/>
      <c r="H265" s="51"/>
      <c r="J265" s="51"/>
      <c r="L265" s="50"/>
      <c r="N265" s="50"/>
      <c r="P265" s="50"/>
      <c r="R265" s="50"/>
      <c r="T265" s="50"/>
      <c r="V265" s="50"/>
      <c r="X265" s="50"/>
    </row>
    <row r="266" spans="2:24" ht="12.75">
      <c r="B266" s="51"/>
      <c r="C266" t="s">
        <v>347</v>
      </c>
      <c r="E266" s="66"/>
      <c r="H266" s="51"/>
      <c r="J266" s="57"/>
      <c r="L266" s="50"/>
      <c r="N266" s="50"/>
      <c r="P266" s="50"/>
      <c r="R266" s="50"/>
      <c r="T266" s="50"/>
      <c r="V266" s="50"/>
      <c r="X266" s="50"/>
    </row>
    <row r="267" spans="2:24" ht="12.75">
      <c r="B267" s="51"/>
      <c r="C267" t="s">
        <v>348</v>
      </c>
      <c r="E267" s="66"/>
      <c r="H267" s="70"/>
      <c r="J267" s="57"/>
      <c r="L267" s="50"/>
      <c r="N267" s="50"/>
      <c r="P267" s="50"/>
      <c r="R267" s="50"/>
      <c r="T267" s="50"/>
      <c r="V267" s="50"/>
      <c r="X267" s="50"/>
    </row>
    <row r="268" spans="2:24" ht="12.75">
      <c r="B268" s="51"/>
      <c r="C268" t="s">
        <v>349</v>
      </c>
      <c r="E268" s="66"/>
      <c r="H268" s="51"/>
      <c r="J268" s="57"/>
      <c r="L268" s="50"/>
      <c r="N268" s="50"/>
      <c r="P268" s="50"/>
      <c r="R268" s="50"/>
      <c r="T268" s="50"/>
      <c r="V268" s="50"/>
      <c r="X268" s="50"/>
    </row>
    <row r="269" spans="2:24" ht="12.75">
      <c r="B269" s="71"/>
      <c r="C269" s="51" t="s">
        <v>350</v>
      </c>
      <c r="D269" s="48"/>
      <c r="E269" s="49"/>
      <c r="F269" s="50"/>
      <c r="G269" s="51"/>
      <c r="H269" s="51"/>
      <c r="J269" s="57"/>
      <c r="L269" s="50"/>
      <c r="N269" s="50"/>
      <c r="P269" s="50"/>
      <c r="R269" s="50"/>
      <c r="T269" s="50"/>
      <c r="V269" s="50"/>
      <c r="X269" s="50"/>
    </row>
    <row r="270" spans="2:24" ht="12.75">
      <c r="B270" s="71"/>
      <c r="C270" s="51" t="s">
        <v>351</v>
      </c>
      <c r="D270" s="48"/>
      <c r="E270" s="49"/>
      <c r="F270" s="50"/>
      <c r="G270" s="51"/>
      <c r="H270" s="51"/>
      <c r="J270" s="57"/>
      <c r="L270" s="50"/>
      <c r="N270" s="50"/>
      <c r="P270" s="50"/>
      <c r="R270" s="50"/>
      <c r="T270" s="50"/>
      <c r="V270" s="50"/>
      <c r="X270" s="50"/>
    </row>
    <row r="271" spans="2:24" ht="12.75">
      <c r="B271" s="71"/>
      <c r="C271" s="51" t="s">
        <v>352</v>
      </c>
      <c r="D271" s="48"/>
      <c r="E271" s="49"/>
      <c r="F271" s="50"/>
      <c r="G271" s="51"/>
      <c r="H271" s="51"/>
      <c r="J271" s="57"/>
      <c r="L271" s="50"/>
      <c r="N271" s="50"/>
      <c r="P271" s="50"/>
      <c r="R271" s="50"/>
      <c r="T271" s="50"/>
      <c r="V271" s="50"/>
      <c r="X271" s="50"/>
    </row>
    <row r="272" spans="2:24" ht="12.75">
      <c r="B272" s="71"/>
      <c r="C272" s="51" t="s">
        <v>353</v>
      </c>
      <c r="D272" s="48"/>
      <c r="E272" s="49"/>
      <c r="F272" s="50"/>
      <c r="G272" s="51"/>
      <c r="H272" s="51"/>
      <c r="J272" s="57"/>
      <c r="L272" s="50"/>
      <c r="N272" s="50"/>
      <c r="P272" s="50"/>
      <c r="R272" s="50"/>
      <c r="T272" s="50"/>
      <c r="V272" s="50"/>
      <c r="X272" s="50"/>
    </row>
    <row r="273" spans="2:10" ht="12.75">
      <c r="B273" s="51"/>
      <c r="C273" s="51" t="s">
        <v>383</v>
      </c>
      <c r="D273" s="48"/>
      <c r="F273" s="50"/>
      <c r="G273" s="51"/>
      <c r="H273" s="51"/>
      <c r="J273" s="57"/>
    </row>
    <row r="274" spans="2:10" ht="12.75">
      <c r="B274" s="51"/>
      <c r="C274" s="51" t="s">
        <v>403</v>
      </c>
      <c r="D274" s="48"/>
      <c r="F274" s="50"/>
      <c r="G274" s="51"/>
      <c r="H274" s="51"/>
      <c r="J274" s="57"/>
    </row>
    <row r="275" spans="1:23" ht="18">
      <c r="A275" s="73"/>
      <c r="B275" s="74"/>
      <c r="C275" s="74"/>
      <c r="D275" s="75"/>
      <c r="F275" s="74"/>
      <c r="G275" s="74"/>
      <c r="H275" s="51"/>
      <c r="I275" s="76"/>
      <c r="J275" s="57"/>
      <c r="K275" s="76"/>
      <c r="M275" s="76"/>
      <c r="O275" s="76"/>
      <c r="Q275" s="76"/>
      <c r="S275" s="76"/>
      <c r="U275" s="76"/>
      <c r="W275" s="76"/>
    </row>
    <row r="276" spans="1:23" ht="18">
      <c r="A276" s="73"/>
      <c r="B276" s="74"/>
      <c r="C276" s="74"/>
      <c r="D276" s="75"/>
      <c r="F276" s="74"/>
      <c r="G276" s="74"/>
      <c r="H276" s="51"/>
      <c r="I276" s="76"/>
      <c r="J276" s="57"/>
      <c r="K276" s="76"/>
      <c r="M276" s="76"/>
      <c r="O276" s="76"/>
      <c r="Q276" s="76"/>
      <c r="S276" s="76"/>
      <c r="U276" s="76"/>
      <c r="W276" s="76"/>
    </row>
    <row r="277" spans="1:23" ht="18">
      <c r="A277" s="73"/>
      <c r="B277" s="74"/>
      <c r="C277" s="74"/>
      <c r="D277" s="75"/>
      <c r="F277" s="74"/>
      <c r="G277" s="74"/>
      <c r="H277" s="51"/>
      <c r="I277" s="76"/>
      <c r="J277" s="57"/>
      <c r="K277" s="76"/>
      <c r="M277" s="76"/>
      <c r="O277" s="76"/>
      <c r="Q277" s="76"/>
      <c r="S277" s="76"/>
      <c r="U277" s="76"/>
      <c r="W277" s="76"/>
    </row>
    <row r="278" spans="1:23" ht="18">
      <c r="A278" s="73"/>
      <c r="B278" s="74"/>
      <c r="C278" s="74"/>
      <c r="D278" s="75"/>
      <c r="F278" s="74"/>
      <c r="G278" s="74"/>
      <c r="H278" s="51"/>
      <c r="I278" s="76"/>
      <c r="J278" s="57"/>
      <c r="K278" s="76"/>
      <c r="M278" s="76"/>
      <c r="O278" s="76"/>
      <c r="Q278" s="76"/>
      <c r="S278" s="76"/>
      <c r="U278" s="76"/>
      <c r="W278" s="76"/>
    </row>
    <row r="279" spans="1:23" ht="18">
      <c r="A279" s="73"/>
      <c r="B279" s="74"/>
      <c r="C279" s="74"/>
      <c r="D279" s="75"/>
      <c r="F279" s="74"/>
      <c r="G279" s="74"/>
      <c r="H279" s="51"/>
      <c r="I279" s="76"/>
      <c r="J279" s="57"/>
      <c r="K279" s="76"/>
      <c r="M279" s="76"/>
      <c r="O279" s="76"/>
      <c r="Q279" s="76"/>
      <c r="S279" s="76"/>
      <c r="U279" s="76"/>
      <c r="W279" s="76"/>
    </row>
    <row r="280" spans="1:23" ht="18">
      <c r="A280" s="73"/>
      <c r="B280" s="74"/>
      <c r="C280" s="74"/>
      <c r="D280" s="75"/>
      <c r="F280" s="74"/>
      <c r="G280" s="74"/>
      <c r="H280" s="51"/>
      <c r="I280" s="76"/>
      <c r="J280" s="57"/>
      <c r="K280" s="76"/>
      <c r="M280" s="76"/>
      <c r="O280" s="76"/>
      <c r="Q280" s="76"/>
      <c r="S280" s="76"/>
      <c r="U280" s="76"/>
      <c r="W280" s="76"/>
    </row>
    <row r="281" spans="1:23" ht="18">
      <c r="A281" s="73"/>
      <c r="B281" s="74"/>
      <c r="C281" s="74"/>
      <c r="D281" s="75"/>
      <c r="F281" s="74"/>
      <c r="G281" s="74"/>
      <c r="H281" s="51"/>
      <c r="I281" s="76"/>
      <c r="J281" s="57"/>
      <c r="K281" s="76"/>
      <c r="M281" s="76"/>
      <c r="O281" s="76"/>
      <c r="Q281" s="76"/>
      <c r="S281" s="76"/>
      <c r="U281" s="76"/>
      <c r="W281" s="76"/>
    </row>
    <row r="282" spans="1:23" ht="18">
      <c r="A282" s="73"/>
      <c r="B282" s="74"/>
      <c r="C282" s="74"/>
      <c r="D282" s="75"/>
      <c r="F282" s="74"/>
      <c r="G282" s="74"/>
      <c r="H282" s="51"/>
      <c r="I282" s="76"/>
      <c r="J282" s="57"/>
      <c r="K282" s="76"/>
      <c r="M282" s="76"/>
      <c r="O282" s="76"/>
      <c r="Q282" s="76"/>
      <c r="S282" s="76"/>
      <c r="U282" s="76"/>
      <c r="W282" s="76"/>
    </row>
    <row r="283" spans="1:24" ht="18">
      <c r="A283" s="73"/>
      <c r="B283" s="74"/>
      <c r="C283" s="74"/>
      <c r="D283" s="75"/>
      <c r="F283" s="74"/>
      <c r="G283" s="74"/>
      <c r="H283" s="51"/>
      <c r="I283" s="76"/>
      <c r="J283" s="57"/>
      <c r="K283" s="76"/>
      <c r="L283" s="77"/>
      <c r="M283" s="76"/>
      <c r="N283" s="77"/>
      <c r="O283" s="76"/>
      <c r="P283" s="77"/>
      <c r="Q283" s="76"/>
      <c r="R283" s="77"/>
      <c r="S283" s="76"/>
      <c r="T283" s="77"/>
      <c r="U283" s="76"/>
      <c r="V283" s="77"/>
      <c r="W283" s="76"/>
      <c r="X283" s="77"/>
    </row>
    <row r="284" spans="1:24" ht="18">
      <c r="A284" s="73"/>
      <c r="B284" s="74"/>
      <c r="C284" s="74"/>
      <c r="D284" s="75"/>
      <c r="F284" s="74"/>
      <c r="G284" s="74"/>
      <c r="H284" s="51"/>
      <c r="I284" s="76"/>
      <c r="J284" s="57"/>
      <c r="K284" s="76"/>
      <c r="L284" s="77"/>
      <c r="M284" s="76"/>
      <c r="N284" s="77"/>
      <c r="O284" s="76"/>
      <c r="P284" s="77"/>
      <c r="Q284" s="76"/>
      <c r="R284" s="77"/>
      <c r="S284" s="76"/>
      <c r="T284" s="77"/>
      <c r="U284" s="76"/>
      <c r="V284" s="77"/>
      <c r="W284" s="76"/>
      <c r="X284" s="77"/>
    </row>
    <row r="285" spans="1:24" ht="18">
      <c r="A285" s="73"/>
      <c r="B285" s="78"/>
      <c r="C285" s="78"/>
      <c r="D285" s="75"/>
      <c r="F285" s="74"/>
      <c r="G285" s="74"/>
      <c r="H285" s="51"/>
      <c r="I285" s="76"/>
      <c r="J285" s="57"/>
      <c r="K285" s="76"/>
      <c r="L285" s="77"/>
      <c r="M285" s="76"/>
      <c r="N285" s="77"/>
      <c r="O285" s="76"/>
      <c r="P285" s="77"/>
      <c r="Q285" s="76"/>
      <c r="R285" s="77"/>
      <c r="S285" s="76"/>
      <c r="T285" s="77"/>
      <c r="U285" s="76"/>
      <c r="V285" s="77"/>
      <c r="W285" s="76"/>
      <c r="X285" s="77"/>
    </row>
    <row r="286" spans="1:24" ht="18">
      <c r="A286" s="73"/>
      <c r="B286" s="74"/>
      <c r="C286" s="74"/>
      <c r="D286" s="75"/>
      <c r="F286" s="74"/>
      <c r="G286" s="74"/>
      <c r="H286" s="51"/>
      <c r="I286" s="76"/>
      <c r="J286" s="57"/>
      <c r="K286" s="76"/>
      <c r="L286" s="77"/>
      <c r="M286" s="76"/>
      <c r="N286" s="77"/>
      <c r="O286" s="76"/>
      <c r="P286" s="77"/>
      <c r="Q286" s="76"/>
      <c r="R286" s="77"/>
      <c r="S286" s="76"/>
      <c r="T286" s="77"/>
      <c r="U286" s="76"/>
      <c r="V286" s="77"/>
      <c r="W286" s="76"/>
      <c r="X286" s="77"/>
    </row>
    <row r="287" spans="1:24" ht="18">
      <c r="A287" s="73"/>
      <c r="B287" s="74"/>
      <c r="C287" s="74"/>
      <c r="D287" s="75"/>
      <c r="F287" s="74"/>
      <c r="G287" s="74"/>
      <c r="H287" s="51"/>
      <c r="I287" s="76"/>
      <c r="J287" s="57"/>
      <c r="K287" s="76"/>
      <c r="L287" s="77"/>
      <c r="M287" s="76"/>
      <c r="N287" s="77"/>
      <c r="O287" s="76"/>
      <c r="P287" s="77"/>
      <c r="Q287" s="76"/>
      <c r="R287" s="77"/>
      <c r="S287" s="76"/>
      <c r="T287" s="77"/>
      <c r="U287" s="76"/>
      <c r="V287" s="77"/>
      <c r="W287" s="76"/>
      <c r="X287" s="77"/>
    </row>
    <row r="288" spans="1:24" ht="18">
      <c r="A288" s="73"/>
      <c r="B288" s="74"/>
      <c r="C288" s="74"/>
      <c r="D288" s="75"/>
      <c r="F288" s="74"/>
      <c r="G288" s="74"/>
      <c r="H288" s="51"/>
      <c r="I288" s="76"/>
      <c r="J288" s="79"/>
      <c r="K288" s="76"/>
      <c r="L288" s="77"/>
      <c r="M288" s="76"/>
      <c r="N288" s="77"/>
      <c r="O288" s="76"/>
      <c r="P288" s="77"/>
      <c r="Q288" s="76"/>
      <c r="R288" s="77"/>
      <c r="S288" s="76"/>
      <c r="T288" s="77"/>
      <c r="U288" s="76"/>
      <c r="V288" s="77"/>
      <c r="W288" s="76"/>
      <c r="X288" s="77"/>
    </row>
    <row r="289" spans="1:24" ht="18">
      <c r="A289" s="73"/>
      <c r="B289" s="74"/>
      <c r="C289" s="74"/>
      <c r="D289" s="75"/>
      <c r="F289" s="74"/>
      <c r="G289" s="74"/>
      <c r="H289" s="51"/>
      <c r="I289" s="76"/>
      <c r="J289" s="79"/>
      <c r="K289" s="76"/>
      <c r="L289" s="77"/>
      <c r="M289" s="76"/>
      <c r="N289" s="77"/>
      <c r="O289" s="76"/>
      <c r="P289" s="77"/>
      <c r="Q289" s="76"/>
      <c r="R289" s="77"/>
      <c r="S289" s="76"/>
      <c r="T289" s="77"/>
      <c r="U289" s="76"/>
      <c r="V289" s="77"/>
      <c r="W289" s="76"/>
      <c r="X289" s="77"/>
    </row>
    <row r="290" spans="1:24" ht="18">
      <c r="A290" s="73"/>
      <c r="B290" s="74"/>
      <c r="C290" s="74"/>
      <c r="D290" s="75"/>
      <c r="F290" s="74"/>
      <c r="G290" s="74"/>
      <c r="H290" s="51"/>
      <c r="I290" s="76"/>
      <c r="J290" s="79"/>
      <c r="K290" s="76"/>
      <c r="L290" s="77"/>
      <c r="M290" s="76"/>
      <c r="N290" s="77"/>
      <c r="O290" s="76"/>
      <c r="P290" s="77"/>
      <c r="Q290" s="76"/>
      <c r="R290" s="77"/>
      <c r="S290" s="76"/>
      <c r="T290" s="77"/>
      <c r="U290" s="76"/>
      <c r="V290" s="77"/>
      <c r="W290" s="76"/>
      <c r="X290" s="77"/>
    </row>
    <row r="291" spans="1:24" ht="18">
      <c r="A291" s="73"/>
      <c r="B291" s="74"/>
      <c r="C291" s="74"/>
      <c r="D291" s="75"/>
      <c r="F291" s="74"/>
      <c r="G291" s="74"/>
      <c r="H291" s="51"/>
      <c r="I291" s="76"/>
      <c r="J291" s="79"/>
      <c r="K291" s="76"/>
      <c r="L291" s="77"/>
      <c r="M291" s="76"/>
      <c r="N291" s="77"/>
      <c r="O291" s="76"/>
      <c r="P291" s="77"/>
      <c r="Q291" s="76"/>
      <c r="R291" s="77"/>
      <c r="S291" s="76"/>
      <c r="T291" s="77"/>
      <c r="U291" s="76"/>
      <c r="V291" s="77"/>
      <c r="W291" s="76"/>
      <c r="X291" s="77"/>
    </row>
    <row r="292" spans="1:24" ht="18">
      <c r="A292" s="73"/>
      <c r="B292" s="74"/>
      <c r="C292" s="74"/>
      <c r="D292" s="75"/>
      <c r="F292" s="74"/>
      <c r="G292" s="74"/>
      <c r="H292" s="51"/>
      <c r="I292" s="76"/>
      <c r="J292" s="79"/>
      <c r="K292" s="76"/>
      <c r="L292" s="77"/>
      <c r="M292" s="76"/>
      <c r="N292" s="77"/>
      <c r="O292" s="76"/>
      <c r="P292" s="77"/>
      <c r="Q292" s="76"/>
      <c r="R292" s="77"/>
      <c r="S292" s="76"/>
      <c r="T292" s="77"/>
      <c r="U292" s="76"/>
      <c r="V292" s="77"/>
      <c r="W292" s="76"/>
      <c r="X292" s="77"/>
    </row>
    <row r="293" spans="2:24" ht="18">
      <c r="B293" s="74"/>
      <c r="C293" s="74"/>
      <c r="D293" s="75"/>
      <c r="F293" s="74"/>
      <c r="G293" s="74"/>
      <c r="H293" s="51"/>
      <c r="J293" s="57"/>
      <c r="L293" s="77"/>
      <c r="N293" s="77"/>
      <c r="P293" s="77"/>
      <c r="R293" s="77"/>
      <c r="T293" s="77"/>
      <c r="V293" s="77"/>
      <c r="X293" s="77"/>
    </row>
    <row r="294" spans="2:24" ht="18">
      <c r="B294" s="74"/>
      <c r="C294" s="74"/>
      <c r="D294" s="75"/>
      <c r="F294" s="74"/>
      <c r="G294" s="74"/>
      <c r="H294" s="51"/>
      <c r="J294" s="57"/>
      <c r="L294" s="77"/>
      <c r="N294" s="77"/>
      <c r="P294" s="77"/>
      <c r="R294" s="77"/>
      <c r="T294" s="77"/>
      <c r="V294" s="77"/>
      <c r="X294" s="77"/>
    </row>
    <row r="295" spans="2:24" ht="18">
      <c r="B295" s="74"/>
      <c r="C295" s="74"/>
      <c r="D295" s="75"/>
      <c r="F295" s="74"/>
      <c r="G295" s="74"/>
      <c r="H295" s="51"/>
      <c r="J295" s="57"/>
      <c r="L295" s="77"/>
      <c r="N295" s="77"/>
      <c r="P295" s="77"/>
      <c r="R295" s="77"/>
      <c r="T295" s="77"/>
      <c r="V295" s="77"/>
      <c r="X295" s="77"/>
    </row>
    <row r="296" spans="2:24" ht="18">
      <c r="B296" s="74"/>
      <c r="C296" s="74"/>
      <c r="D296" s="75"/>
      <c r="F296" s="74"/>
      <c r="G296" s="74"/>
      <c r="H296" s="51"/>
      <c r="J296" s="57"/>
      <c r="L296" s="77"/>
      <c r="N296" s="77"/>
      <c r="P296" s="77"/>
      <c r="R296" s="77"/>
      <c r="T296" s="77"/>
      <c r="V296" s="77"/>
      <c r="X296" s="77"/>
    </row>
    <row r="297" spans="2:24" ht="18">
      <c r="B297" s="74"/>
      <c r="C297" s="74"/>
      <c r="D297" s="75"/>
      <c r="F297" s="74"/>
      <c r="G297" s="74"/>
      <c r="H297" s="51"/>
      <c r="J297" s="57"/>
      <c r="L297" s="77"/>
      <c r="N297" s="77"/>
      <c r="P297" s="77"/>
      <c r="R297" s="77"/>
      <c r="T297" s="77"/>
      <c r="V297" s="77"/>
      <c r="X297" s="77"/>
    </row>
    <row r="298" spans="2:24" ht="18">
      <c r="B298" s="74"/>
      <c r="C298" s="74"/>
      <c r="D298" s="75"/>
      <c r="F298" s="74"/>
      <c r="G298" s="74"/>
      <c r="H298" s="51"/>
      <c r="J298" s="57"/>
      <c r="L298" s="77"/>
      <c r="N298" s="77"/>
      <c r="P298" s="77"/>
      <c r="R298" s="77"/>
      <c r="T298" s="77"/>
      <c r="V298" s="77"/>
      <c r="X298" s="77"/>
    </row>
    <row r="299" spans="2:24" ht="18">
      <c r="B299" s="74"/>
      <c r="C299" s="74"/>
      <c r="D299" s="75"/>
      <c r="F299" s="74"/>
      <c r="G299" s="74"/>
      <c r="H299" s="51"/>
      <c r="L299" s="77"/>
      <c r="N299" s="77"/>
      <c r="P299" s="77"/>
      <c r="R299" s="77"/>
      <c r="T299" s="77"/>
      <c r="V299" s="77"/>
      <c r="X299" s="77"/>
    </row>
    <row r="300" spans="2:24" ht="18">
      <c r="B300" s="74"/>
      <c r="C300" s="74"/>
      <c r="D300" s="75"/>
      <c r="F300" s="74"/>
      <c r="G300" s="74"/>
      <c r="H300" s="51"/>
      <c r="L300" s="77"/>
      <c r="N300" s="77"/>
      <c r="P300" s="77"/>
      <c r="R300" s="77"/>
      <c r="T300" s="77"/>
      <c r="V300" s="77"/>
      <c r="X300" s="77"/>
    </row>
    <row r="301" spans="2:24" ht="18">
      <c r="B301" s="74"/>
      <c r="C301" s="74"/>
      <c r="D301" s="75"/>
      <c r="F301" s="74"/>
      <c r="G301" s="74"/>
      <c r="H301" s="51"/>
      <c r="L301" s="77"/>
      <c r="N301" s="77"/>
      <c r="P301" s="77"/>
      <c r="R301" s="77"/>
      <c r="T301" s="77"/>
      <c r="V301" s="77"/>
      <c r="X301" s="77"/>
    </row>
    <row r="302" spans="2:8" ht="12.75">
      <c r="B302" s="51"/>
      <c r="C302" s="51"/>
      <c r="D302" s="48"/>
      <c r="F302" s="50"/>
      <c r="G302" s="51"/>
      <c r="H302" s="51"/>
    </row>
    <row r="303" spans="2:8" ht="12.75">
      <c r="B303" s="51"/>
      <c r="C303" s="51"/>
      <c r="D303" s="48"/>
      <c r="F303" s="50"/>
      <c r="G303" s="51"/>
      <c r="H303" s="51"/>
    </row>
    <row r="304" spans="2:8" ht="12.75">
      <c r="B304" s="51"/>
      <c r="C304" s="51"/>
      <c r="D304" s="48"/>
      <c r="F304" s="50"/>
      <c r="G304" s="51"/>
      <c r="H304" s="51"/>
    </row>
    <row r="305" ht="12.75">
      <c r="H305" s="51"/>
    </row>
    <row r="306" ht="12.75">
      <c r="H306" s="51"/>
    </row>
    <row r="307" ht="12.75">
      <c r="H307" s="51"/>
    </row>
    <row r="308" ht="12.75">
      <c r="H308" s="51"/>
    </row>
    <row r="309" ht="12.75">
      <c r="H309" s="51"/>
    </row>
    <row r="310" ht="12.75">
      <c r="H310" s="51"/>
    </row>
    <row r="311" ht="12.75">
      <c r="H311" s="51"/>
    </row>
    <row r="312" ht="12.75">
      <c r="H312" s="51"/>
    </row>
    <row r="313" ht="12.75">
      <c r="H313" s="51"/>
    </row>
    <row r="314" ht="12.75">
      <c r="H314" s="51"/>
    </row>
    <row r="315" ht="12.75">
      <c r="H315" s="51"/>
    </row>
    <row r="316" ht="12.75">
      <c r="H316" s="51"/>
    </row>
    <row r="317" ht="12.75">
      <c r="H317" s="51"/>
    </row>
    <row r="318" ht="12.75">
      <c r="H318" s="51"/>
    </row>
    <row r="319" ht="12.75">
      <c r="H319" s="51"/>
    </row>
    <row r="320" ht="12.75">
      <c r="H320" s="51"/>
    </row>
    <row r="321" ht="12.75">
      <c r="H321" s="51"/>
    </row>
    <row r="322" ht="12.75">
      <c r="H322" s="51"/>
    </row>
    <row r="323" ht="12.75">
      <c r="H323" s="51"/>
    </row>
    <row r="324" ht="12.75">
      <c r="H324" s="51"/>
    </row>
    <row r="325" ht="12.75">
      <c r="H325" s="51"/>
    </row>
    <row r="326" ht="12.75">
      <c r="H326" s="51"/>
    </row>
    <row r="327" ht="12.75">
      <c r="H327" s="51"/>
    </row>
    <row r="328" ht="12.75">
      <c r="H328" s="51"/>
    </row>
    <row r="329" ht="12.75">
      <c r="H329" s="51"/>
    </row>
    <row r="330" ht="12.75">
      <c r="H330" s="51"/>
    </row>
    <row r="331" ht="12.75">
      <c r="H331" s="51"/>
    </row>
    <row r="332" ht="12.75">
      <c r="H332" s="51"/>
    </row>
    <row r="333" ht="12.75">
      <c r="H333" s="51"/>
    </row>
    <row r="334" ht="12.75">
      <c r="H334" s="51"/>
    </row>
    <row r="335" ht="12.75">
      <c r="H335" s="51"/>
    </row>
    <row r="336" ht="12.75">
      <c r="H336" s="51"/>
    </row>
    <row r="337" ht="12.75">
      <c r="H337" s="51"/>
    </row>
    <row r="338" ht="12.75">
      <c r="H338" s="51"/>
    </row>
    <row r="339" ht="12.75">
      <c r="H339" s="51"/>
    </row>
    <row r="340" ht="12.75">
      <c r="H340" s="51"/>
    </row>
    <row r="341" ht="12.75">
      <c r="H341" s="51"/>
    </row>
    <row r="342" ht="12.75">
      <c r="H342" s="51"/>
    </row>
    <row r="343" ht="12.75">
      <c r="H343" s="51"/>
    </row>
    <row r="344" ht="12.75">
      <c r="H344" s="51"/>
    </row>
    <row r="345" ht="12.75">
      <c r="H345" s="51"/>
    </row>
    <row r="346" ht="12.75">
      <c r="H346" s="51"/>
    </row>
    <row r="347" ht="12.75">
      <c r="H347" s="51"/>
    </row>
    <row r="348" ht="12.75">
      <c r="H348" s="51"/>
    </row>
    <row r="349" ht="12.75">
      <c r="H349" s="51"/>
    </row>
    <row r="350" ht="12.75">
      <c r="H350" s="51"/>
    </row>
    <row r="351" ht="12.75">
      <c r="H351" s="51"/>
    </row>
    <row r="352" ht="12.75">
      <c r="H352" s="51"/>
    </row>
    <row r="353" ht="12.75">
      <c r="H353" s="51"/>
    </row>
    <row r="354" ht="12.75">
      <c r="H354" s="51"/>
    </row>
    <row r="355" ht="12.75">
      <c r="H355" s="51"/>
    </row>
    <row r="356" ht="12.75">
      <c r="H356" s="51"/>
    </row>
    <row r="357" ht="12.75">
      <c r="H357" s="51"/>
    </row>
    <row r="358" ht="12.75">
      <c r="H358" s="51"/>
    </row>
    <row r="359" ht="12.75">
      <c r="H359" s="51"/>
    </row>
    <row r="360" ht="12.75">
      <c r="H360" s="51"/>
    </row>
    <row r="361" ht="12.75">
      <c r="H361" s="51"/>
    </row>
    <row r="362" ht="12.75">
      <c r="H362" s="51"/>
    </row>
    <row r="363" ht="12.75">
      <c r="H363" s="51"/>
    </row>
    <row r="364" ht="12.75">
      <c r="H364" s="51"/>
    </row>
    <row r="365" ht="12.75">
      <c r="H365" s="51"/>
    </row>
    <row r="366" ht="12.75">
      <c r="H366" s="51"/>
    </row>
    <row r="367" ht="12.75">
      <c r="H367" s="51"/>
    </row>
    <row r="368" ht="12.75">
      <c r="H368" s="51"/>
    </row>
    <row r="369" ht="12.75">
      <c r="H369" s="51"/>
    </row>
    <row r="370" ht="12.75">
      <c r="H370" s="51"/>
    </row>
    <row r="371" ht="12.75">
      <c r="H371" s="51"/>
    </row>
    <row r="372" ht="12.75">
      <c r="H372" s="51"/>
    </row>
    <row r="373" ht="12.75">
      <c r="H373" s="51"/>
    </row>
    <row r="374" ht="12.75">
      <c r="H374" s="51"/>
    </row>
    <row r="375" ht="12.75">
      <c r="H375" s="51"/>
    </row>
    <row r="376" ht="12.75">
      <c r="H376" s="51"/>
    </row>
    <row r="377" ht="12.75">
      <c r="H377" s="51"/>
    </row>
    <row r="378" ht="12.75">
      <c r="H378" s="51"/>
    </row>
    <row r="379" ht="12.75">
      <c r="H379" s="51"/>
    </row>
    <row r="380" ht="12.75">
      <c r="H380" s="51"/>
    </row>
    <row r="381" ht="12.75">
      <c r="H381" s="51"/>
    </row>
    <row r="382" ht="12.75">
      <c r="H382" s="51"/>
    </row>
    <row r="383" ht="12.75">
      <c r="H383" s="51"/>
    </row>
    <row r="384" ht="12.75">
      <c r="H384" s="51"/>
    </row>
    <row r="385" ht="12.75">
      <c r="H385" s="51"/>
    </row>
    <row r="386" ht="12.75">
      <c r="H386" s="51"/>
    </row>
    <row r="387" ht="12.75">
      <c r="H387" s="51"/>
    </row>
    <row r="388" ht="12.75">
      <c r="H388" s="51"/>
    </row>
    <row r="389" ht="12.75">
      <c r="H389" s="51"/>
    </row>
    <row r="390" ht="12.75">
      <c r="H390" s="51"/>
    </row>
    <row r="391" ht="12.75">
      <c r="H391" s="51"/>
    </row>
    <row r="392" ht="12.75">
      <c r="H392" s="51"/>
    </row>
    <row r="393" ht="12.75">
      <c r="H393" s="51"/>
    </row>
    <row r="394" ht="12.75">
      <c r="H394" s="51"/>
    </row>
    <row r="395" ht="12.75">
      <c r="H395" s="51"/>
    </row>
    <row r="396" ht="12.75">
      <c r="H396" s="51"/>
    </row>
    <row r="397" ht="12.75">
      <c r="H397" s="51"/>
    </row>
    <row r="398" ht="12.75">
      <c r="H398" s="51"/>
    </row>
    <row r="399" ht="12.75">
      <c r="H399" s="51"/>
    </row>
    <row r="400" ht="12.75">
      <c r="H400" s="51"/>
    </row>
    <row r="401" ht="12.75">
      <c r="H401" s="51"/>
    </row>
    <row r="402" ht="12.75">
      <c r="H402" s="51"/>
    </row>
    <row r="403" ht="12.75">
      <c r="H403" s="51"/>
    </row>
    <row r="404" ht="12.75">
      <c r="H404" s="51"/>
    </row>
    <row r="405" ht="12.75">
      <c r="H405" s="51"/>
    </row>
    <row r="406" ht="12.75">
      <c r="H406" s="51"/>
    </row>
    <row r="407" ht="12.75">
      <c r="H407" s="51"/>
    </row>
    <row r="408" ht="12.75">
      <c r="H408" s="51"/>
    </row>
    <row r="409" ht="12.75">
      <c r="H409" s="51"/>
    </row>
    <row r="410" ht="12.75">
      <c r="H410" s="51"/>
    </row>
    <row r="411" ht="12.75">
      <c r="H411" s="51"/>
    </row>
    <row r="412" ht="12.75">
      <c r="H412" s="51"/>
    </row>
    <row r="413" ht="12.75">
      <c r="H413" s="51"/>
    </row>
    <row r="414" ht="12.75">
      <c r="H414" s="51"/>
    </row>
    <row r="415" ht="12.75">
      <c r="H415" s="51"/>
    </row>
    <row r="416" ht="12.75">
      <c r="H416" s="51"/>
    </row>
    <row r="417" ht="12.75">
      <c r="H417" s="51"/>
    </row>
    <row r="418" ht="12.75">
      <c r="H418" s="51"/>
    </row>
    <row r="419" ht="12.75">
      <c r="H419" s="51"/>
    </row>
    <row r="420" ht="12.75">
      <c r="H420" s="51"/>
    </row>
    <row r="421" ht="12.75">
      <c r="H421" s="51"/>
    </row>
    <row r="422" ht="12.75">
      <c r="H422" s="51"/>
    </row>
    <row r="423" ht="12.75">
      <c r="H423" s="51"/>
    </row>
    <row r="424" ht="12.75">
      <c r="H424" s="51"/>
    </row>
    <row r="425" ht="12.75">
      <c r="H425" s="51"/>
    </row>
    <row r="426" ht="12.75">
      <c r="H426" s="51"/>
    </row>
    <row r="427" ht="12.75">
      <c r="H427" s="51"/>
    </row>
    <row r="428" ht="12.75">
      <c r="H428" s="51"/>
    </row>
    <row r="429" ht="12.75">
      <c r="H429" s="51"/>
    </row>
    <row r="430" ht="12.75">
      <c r="H430" s="51"/>
    </row>
    <row r="431" ht="12.75">
      <c r="H431" s="51"/>
    </row>
    <row r="432" ht="12.75">
      <c r="H432" s="51"/>
    </row>
    <row r="433" ht="12.75">
      <c r="H433" s="51"/>
    </row>
    <row r="434" ht="12.75">
      <c r="H434" s="51"/>
    </row>
    <row r="435" ht="12.75">
      <c r="H435" s="51"/>
    </row>
    <row r="436" ht="12.75">
      <c r="H436" s="51"/>
    </row>
    <row r="437" ht="12.75">
      <c r="H437" s="51"/>
    </row>
    <row r="438" ht="12.75">
      <c r="H438" s="51"/>
    </row>
    <row r="439" ht="12.75">
      <c r="H439" s="51"/>
    </row>
    <row r="440" ht="12.75">
      <c r="H440" s="51"/>
    </row>
    <row r="441" ht="12.75">
      <c r="H441" s="51"/>
    </row>
    <row r="442" ht="12.75">
      <c r="H442" s="51"/>
    </row>
    <row r="443" ht="12.75">
      <c r="H443" s="51"/>
    </row>
    <row r="444" ht="12.75">
      <c r="H444" s="51"/>
    </row>
    <row r="445" ht="12.75">
      <c r="H445" s="51"/>
    </row>
    <row r="446" ht="12.75">
      <c r="H446" s="51"/>
    </row>
    <row r="447" ht="12.75">
      <c r="H447" s="51"/>
    </row>
    <row r="448" ht="12.75">
      <c r="H448" s="51"/>
    </row>
    <row r="449" ht="12.75">
      <c r="H449" s="51"/>
    </row>
    <row r="450" ht="12.75">
      <c r="H450" s="51"/>
    </row>
    <row r="451" ht="12.75">
      <c r="H451" s="51"/>
    </row>
    <row r="452" ht="12.75">
      <c r="H452" s="51"/>
    </row>
    <row r="453" ht="12.75">
      <c r="H453" s="51"/>
    </row>
    <row r="454" ht="12.75">
      <c r="H454" s="51"/>
    </row>
    <row r="455" ht="12.75">
      <c r="H455" s="51"/>
    </row>
    <row r="456" ht="12.75">
      <c r="H456" s="51"/>
    </row>
    <row r="457" ht="12.75">
      <c r="H457" s="51"/>
    </row>
    <row r="458" ht="12.75">
      <c r="H458" s="51"/>
    </row>
    <row r="459" ht="12.75">
      <c r="H459" s="51"/>
    </row>
    <row r="460" ht="12.75">
      <c r="H460" s="51"/>
    </row>
    <row r="461" ht="12.75">
      <c r="H461" s="51"/>
    </row>
    <row r="462" ht="12.75">
      <c r="H462" s="51"/>
    </row>
    <row r="463" ht="12.75">
      <c r="H463" s="51"/>
    </row>
    <row r="464" ht="12.75">
      <c r="H464" s="51"/>
    </row>
    <row r="465" ht="12.75">
      <c r="H465" s="51"/>
    </row>
    <row r="466" ht="12.75">
      <c r="H466" s="51"/>
    </row>
    <row r="467" ht="12.75">
      <c r="H467" s="51"/>
    </row>
    <row r="468" ht="12.75">
      <c r="H468" s="51"/>
    </row>
    <row r="469" ht="12.75">
      <c r="H469" s="51"/>
    </row>
    <row r="470" ht="12.75">
      <c r="H470" s="51"/>
    </row>
    <row r="471" ht="12.75">
      <c r="H471" s="51"/>
    </row>
    <row r="472" ht="12.75">
      <c r="H472" s="51"/>
    </row>
    <row r="473" ht="12.75">
      <c r="H473" s="51"/>
    </row>
    <row r="474" ht="12.75">
      <c r="H474" s="51"/>
    </row>
    <row r="475" ht="12.75">
      <c r="H475" s="51"/>
    </row>
    <row r="476" ht="12.75">
      <c r="H476" s="51"/>
    </row>
    <row r="477" ht="12.75">
      <c r="H477" s="51"/>
    </row>
    <row r="478" ht="12.75">
      <c r="H478" s="51"/>
    </row>
    <row r="479" ht="12.75">
      <c r="H479" s="51"/>
    </row>
    <row r="480" ht="12.75">
      <c r="H480" s="51"/>
    </row>
    <row r="481" ht="12.75">
      <c r="H481" s="51"/>
    </row>
    <row r="482" ht="12.75">
      <c r="H482" s="51"/>
    </row>
    <row r="483" ht="12.75">
      <c r="H483" s="51"/>
    </row>
    <row r="484" ht="12.75">
      <c r="H484" s="51"/>
    </row>
    <row r="485" ht="12.75">
      <c r="H485" s="51"/>
    </row>
    <row r="486" ht="12.75">
      <c r="H486" s="51"/>
    </row>
    <row r="487" ht="12.75">
      <c r="H487" s="51"/>
    </row>
    <row r="488" ht="12.75">
      <c r="H488" s="51"/>
    </row>
    <row r="489" ht="12.75">
      <c r="H489" s="51"/>
    </row>
    <row r="490" ht="12.75">
      <c r="H490" s="51"/>
    </row>
    <row r="491" ht="12.75">
      <c r="H491" s="51"/>
    </row>
    <row r="492" ht="12.75">
      <c r="H492" s="51"/>
    </row>
    <row r="493" ht="12.75">
      <c r="H493" s="51"/>
    </row>
    <row r="494" ht="12.75">
      <c r="H494" s="51"/>
    </row>
    <row r="495" ht="12.75">
      <c r="H495" s="51"/>
    </row>
    <row r="496" ht="12.75">
      <c r="H496" s="51"/>
    </row>
    <row r="497" ht="12.75">
      <c r="H497" s="51"/>
    </row>
    <row r="498" ht="12.75">
      <c r="H498" s="51"/>
    </row>
    <row r="499" ht="12.75">
      <c r="H499" s="51"/>
    </row>
    <row r="500" ht="12.75">
      <c r="H500" s="51"/>
    </row>
    <row r="501" ht="12.75">
      <c r="H501" s="51"/>
    </row>
    <row r="502" ht="12.75">
      <c r="H502" s="51"/>
    </row>
    <row r="503" ht="12.75">
      <c r="H503" s="51"/>
    </row>
    <row r="504" ht="12.75">
      <c r="H504" s="51"/>
    </row>
    <row r="505" ht="12.75">
      <c r="H505" s="51"/>
    </row>
    <row r="506" ht="12.75">
      <c r="H506" s="51"/>
    </row>
    <row r="507" ht="12.75">
      <c r="H507" s="51"/>
    </row>
    <row r="508" ht="12.75">
      <c r="H508" s="51"/>
    </row>
    <row r="509" ht="12.75">
      <c r="H509" s="51"/>
    </row>
    <row r="510" ht="12.75">
      <c r="H510" s="51"/>
    </row>
    <row r="511" ht="12.75">
      <c r="H511" s="51"/>
    </row>
    <row r="512" ht="12.75">
      <c r="H512" s="51"/>
    </row>
    <row r="513" ht="12.75">
      <c r="H513" s="51"/>
    </row>
    <row r="514" ht="12.75">
      <c r="H514" s="51"/>
    </row>
    <row r="515" ht="12.75">
      <c r="H515" s="51"/>
    </row>
    <row r="516" ht="12.75">
      <c r="H516" s="51"/>
    </row>
    <row r="517" ht="12.75">
      <c r="H517" s="51"/>
    </row>
    <row r="518" ht="12.75">
      <c r="H518" s="51"/>
    </row>
    <row r="519" ht="12.75">
      <c r="H519" s="51"/>
    </row>
    <row r="520" ht="12.75">
      <c r="H520" s="51"/>
    </row>
    <row r="521" ht="12.75">
      <c r="H521" s="51"/>
    </row>
    <row r="522" ht="12.75">
      <c r="H522" s="51"/>
    </row>
    <row r="523" ht="12.75">
      <c r="H523" s="51"/>
    </row>
    <row r="524" ht="12.75">
      <c r="H524" s="51"/>
    </row>
    <row r="525" ht="12.75">
      <c r="H525" s="51"/>
    </row>
    <row r="526" ht="12.75">
      <c r="H526" s="51"/>
    </row>
    <row r="527" ht="12.75">
      <c r="H527" s="51"/>
    </row>
    <row r="528" ht="12.75">
      <c r="H528" s="51"/>
    </row>
    <row r="529" ht="12.75">
      <c r="H529" s="51"/>
    </row>
    <row r="530" ht="12.75">
      <c r="H530" s="51"/>
    </row>
    <row r="531" ht="12.75">
      <c r="H531" s="51"/>
    </row>
    <row r="532" ht="12.75">
      <c r="H532" s="51"/>
    </row>
    <row r="533" ht="12.75">
      <c r="H533" s="51"/>
    </row>
    <row r="534" ht="12.75">
      <c r="H534" s="51"/>
    </row>
    <row r="535" ht="12.75">
      <c r="H535" s="51"/>
    </row>
    <row r="536" ht="12.75">
      <c r="H536" s="51"/>
    </row>
    <row r="537" ht="12.75">
      <c r="H537" s="51"/>
    </row>
    <row r="538" ht="12.75">
      <c r="H538" s="51"/>
    </row>
    <row r="539" ht="12.75">
      <c r="H539" s="51"/>
    </row>
    <row r="540" ht="12.75">
      <c r="H540" s="51"/>
    </row>
    <row r="541" ht="12.75">
      <c r="H541" s="51"/>
    </row>
    <row r="542" ht="12.75">
      <c r="H542" s="51"/>
    </row>
    <row r="543" ht="12.75">
      <c r="H543" s="51"/>
    </row>
    <row r="544" ht="12.75">
      <c r="H544" s="51"/>
    </row>
    <row r="545" ht="12.75">
      <c r="H545" s="51"/>
    </row>
    <row r="546" ht="12.75">
      <c r="H546" s="51"/>
    </row>
    <row r="547" ht="12.75">
      <c r="H547" s="51"/>
    </row>
    <row r="548" ht="12.75">
      <c r="H548" s="51"/>
    </row>
    <row r="549" ht="12.75">
      <c r="H549" s="51"/>
    </row>
    <row r="550" ht="12.75">
      <c r="H550" s="51"/>
    </row>
    <row r="551" ht="12.75">
      <c r="H551" s="51"/>
    </row>
    <row r="552" ht="12.75">
      <c r="H552" s="51"/>
    </row>
    <row r="553" ht="12.75">
      <c r="H553" s="51"/>
    </row>
    <row r="554" ht="12.75">
      <c r="H554" s="51"/>
    </row>
    <row r="555" ht="12.75">
      <c r="H555" s="51"/>
    </row>
    <row r="556" ht="12.75">
      <c r="H556" s="51"/>
    </row>
    <row r="557" ht="12.75">
      <c r="H557" s="51"/>
    </row>
    <row r="558" ht="12.75">
      <c r="H558" s="51"/>
    </row>
    <row r="559" ht="12.75">
      <c r="H559" s="51"/>
    </row>
    <row r="560" ht="12.75">
      <c r="H560" s="51"/>
    </row>
    <row r="561" ht="12.75">
      <c r="H561" s="51"/>
    </row>
    <row r="562" ht="12.75">
      <c r="H562" s="51"/>
    </row>
    <row r="563" ht="12.75">
      <c r="H563" s="51"/>
    </row>
    <row r="564" ht="12.75">
      <c r="H564" s="51"/>
    </row>
    <row r="565" ht="12.75">
      <c r="H565" s="51"/>
    </row>
    <row r="566" ht="12.75">
      <c r="H566" s="51"/>
    </row>
    <row r="567" ht="12.75">
      <c r="H567" s="51"/>
    </row>
    <row r="568" ht="12.75">
      <c r="H568" s="51"/>
    </row>
    <row r="569" ht="12.75">
      <c r="H569" s="51"/>
    </row>
    <row r="570" ht="12.75">
      <c r="H570" s="51"/>
    </row>
    <row r="571" ht="12.75">
      <c r="H571" s="51"/>
    </row>
    <row r="572" ht="12.75">
      <c r="H572" s="51"/>
    </row>
    <row r="573" ht="12.75">
      <c r="H573" s="51"/>
    </row>
    <row r="574" ht="12.75">
      <c r="H574" s="51"/>
    </row>
    <row r="575" ht="12.75">
      <c r="H575" s="51"/>
    </row>
    <row r="576" ht="12.75">
      <c r="H576" s="51"/>
    </row>
    <row r="577" ht="12.75">
      <c r="H577" s="51"/>
    </row>
    <row r="578" ht="12.75">
      <c r="H578" s="51"/>
    </row>
    <row r="579" ht="12.75">
      <c r="H579" s="51"/>
    </row>
    <row r="580" ht="12.75">
      <c r="H580" s="51"/>
    </row>
    <row r="581" ht="12.75">
      <c r="H581" s="51"/>
    </row>
    <row r="582" ht="12.75">
      <c r="H582" s="51"/>
    </row>
    <row r="583" ht="12.75">
      <c r="H583" s="51"/>
    </row>
    <row r="584" ht="12.75">
      <c r="H584" s="51"/>
    </row>
    <row r="585" ht="12.75">
      <c r="H585" s="51"/>
    </row>
    <row r="586" ht="12.75">
      <c r="H586" s="51"/>
    </row>
    <row r="587" ht="12.75">
      <c r="H587" s="51"/>
    </row>
    <row r="588" ht="12.75">
      <c r="H588" s="51"/>
    </row>
    <row r="589" ht="12.75">
      <c r="H589" s="51"/>
    </row>
    <row r="590" ht="12.75">
      <c r="H590" s="51"/>
    </row>
    <row r="591" ht="12.75">
      <c r="H591" s="51"/>
    </row>
    <row r="592" ht="12.75">
      <c r="H592" s="51"/>
    </row>
    <row r="593" ht="12.75">
      <c r="H593" s="51"/>
    </row>
    <row r="594" ht="12.75">
      <c r="H594" s="51"/>
    </row>
    <row r="595" ht="12.75">
      <c r="H595" s="51"/>
    </row>
    <row r="596" ht="12.75">
      <c r="H596" s="51"/>
    </row>
    <row r="597" ht="12.75">
      <c r="H597" s="51"/>
    </row>
    <row r="598" ht="12.75">
      <c r="H598" s="51"/>
    </row>
    <row r="599" ht="12.75">
      <c r="H599" s="51"/>
    </row>
    <row r="600" ht="12.75">
      <c r="H600" s="51"/>
    </row>
    <row r="601" ht="12.75">
      <c r="H601" s="51"/>
    </row>
    <row r="602" ht="12.75">
      <c r="H602" s="51"/>
    </row>
    <row r="603" ht="12.75">
      <c r="H603" s="51"/>
    </row>
    <row r="604" ht="12.75">
      <c r="H604" s="51"/>
    </row>
    <row r="605" ht="12.75">
      <c r="H605" s="51"/>
    </row>
    <row r="606" ht="12.75">
      <c r="H606" s="51"/>
    </row>
    <row r="607" ht="12.75">
      <c r="H607" s="51"/>
    </row>
    <row r="608" ht="12.75">
      <c r="H608" s="51"/>
    </row>
    <row r="609" ht="12.75">
      <c r="H609" s="51"/>
    </row>
    <row r="610" ht="12.75">
      <c r="H610" s="51"/>
    </row>
    <row r="611" ht="12.75">
      <c r="H611" s="51"/>
    </row>
    <row r="612" ht="12.75">
      <c r="H612" s="51"/>
    </row>
    <row r="613" ht="12.75">
      <c r="H613" s="51"/>
    </row>
    <row r="614" ht="12.75">
      <c r="H614" s="51"/>
    </row>
    <row r="615" ht="12.75">
      <c r="H615" s="51"/>
    </row>
    <row r="616" ht="12.75">
      <c r="H616" s="51"/>
    </row>
    <row r="617" ht="12.75">
      <c r="H617" s="51"/>
    </row>
    <row r="618" ht="12.75">
      <c r="H618" s="51"/>
    </row>
    <row r="619" ht="12.75">
      <c r="H619" s="51"/>
    </row>
    <row r="620" ht="12.75">
      <c r="H620" s="51"/>
    </row>
    <row r="621" ht="12.75">
      <c r="H621" s="51"/>
    </row>
    <row r="622" ht="12.75">
      <c r="H622" s="51"/>
    </row>
    <row r="623" ht="12.75">
      <c r="H623" s="51"/>
    </row>
    <row r="624" ht="12.75">
      <c r="H624" s="51"/>
    </row>
    <row r="625" ht="12.75">
      <c r="H625" s="51"/>
    </row>
    <row r="626" ht="12.75">
      <c r="H626" s="51"/>
    </row>
    <row r="627" ht="12.75">
      <c r="H627" s="51"/>
    </row>
    <row r="628" ht="12.75">
      <c r="H628" s="51"/>
    </row>
    <row r="629" ht="12.75">
      <c r="H629" s="51"/>
    </row>
    <row r="630" ht="12.75">
      <c r="H630" s="51"/>
    </row>
    <row r="631" ht="12.75">
      <c r="H631" s="51"/>
    </row>
    <row r="632" ht="12.75">
      <c r="H632" s="51"/>
    </row>
    <row r="633" ht="12.75">
      <c r="H633" s="51"/>
    </row>
    <row r="634" ht="12.75">
      <c r="H634" s="51"/>
    </row>
    <row r="635" ht="12.75">
      <c r="H635" s="51"/>
    </row>
    <row r="636" ht="12.75">
      <c r="H636" s="51"/>
    </row>
    <row r="637" ht="12.75">
      <c r="H637" s="51"/>
    </row>
    <row r="638" ht="12.75">
      <c r="H638" s="51"/>
    </row>
    <row r="639" ht="12.75">
      <c r="H639" s="51"/>
    </row>
    <row r="640" ht="12.75">
      <c r="H640" s="51"/>
    </row>
    <row r="641" ht="12.75">
      <c r="H641" s="51"/>
    </row>
    <row r="642" ht="12.75">
      <c r="H642" s="51"/>
    </row>
    <row r="643" ht="12.75">
      <c r="H643" s="51"/>
    </row>
    <row r="644" ht="12.75">
      <c r="H644" s="51"/>
    </row>
    <row r="645" ht="12.75">
      <c r="H645" s="51"/>
    </row>
    <row r="646" ht="12.75">
      <c r="H646" s="51"/>
    </row>
    <row r="647" ht="12.75">
      <c r="H647" s="51"/>
    </row>
    <row r="648" ht="12.75">
      <c r="H648" s="51"/>
    </row>
    <row r="649" ht="12.75">
      <c r="H649" s="51"/>
    </row>
    <row r="650" ht="12.75">
      <c r="H650" s="51"/>
    </row>
    <row r="651" ht="12.75">
      <c r="H651" s="51"/>
    </row>
    <row r="652" ht="12.75">
      <c r="H652" s="51"/>
    </row>
    <row r="653" ht="12.75">
      <c r="H653" s="51"/>
    </row>
    <row r="654" ht="12.75">
      <c r="H654" s="51"/>
    </row>
    <row r="655" ht="12.75">
      <c r="H655" s="51"/>
    </row>
    <row r="656" ht="12.75">
      <c r="H656" s="51"/>
    </row>
    <row r="657" ht="12.75">
      <c r="H657" s="51"/>
    </row>
    <row r="658" ht="12.75">
      <c r="H658" s="51"/>
    </row>
    <row r="659" ht="12.75">
      <c r="H659" s="51"/>
    </row>
    <row r="660" ht="12.75">
      <c r="H660" s="51"/>
    </row>
    <row r="661" ht="12.75">
      <c r="H661" s="51"/>
    </row>
    <row r="662" ht="12.75">
      <c r="H662" s="51"/>
    </row>
    <row r="663" ht="12.75">
      <c r="H663" s="51"/>
    </row>
    <row r="664" ht="12.75">
      <c r="H664" s="51"/>
    </row>
    <row r="665" ht="12.75">
      <c r="H665" s="51"/>
    </row>
    <row r="666" ht="12.75">
      <c r="H666" s="51"/>
    </row>
    <row r="667" ht="12.75">
      <c r="H667" s="51"/>
    </row>
    <row r="668" ht="12.75">
      <c r="H668" s="51"/>
    </row>
    <row r="669" ht="12.75">
      <c r="H669" s="51"/>
    </row>
    <row r="670" ht="12.75">
      <c r="H670" s="51"/>
    </row>
    <row r="671" ht="12.75">
      <c r="H671" s="51"/>
    </row>
    <row r="672" ht="12.75">
      <c r="H672" s="51"/>
    </row>
    <row r="673" ht="12.75">
      <c r="H673" s="51"/>
    </row>
    <row r="674" ht="12.75">
      <c r="H674" s="51"/>
    </row>
    <row r="675" ht="12.75">
      <c r="H675" s="51"/>
    </row>
    <row r="676" ht="12.75">
      <c r="H676" s="51"/>
    </row>
    <row r="677" ht="12.75">
      <c r="H677" s="51"/>
    </row>
    <row r="678" ht="12.75">
      <c r="H678" s="51"/>
    </row>
    <row r="679" ht="12.75">
      <c r="H679" s="51"/>
    </row>
    <row r="680" ht="12.75">
      <c r="H680" s="51"/>
    </row>
    <row r="681" ht="12.75">
      <c r="H681" s="51"/>
    </row>
    <row r="682" ht="12.75">
      <c r="H682" s="51"/>
    </row>
    <row r="683" ht="12.75">
      <c r="H683" s="51"/>
    </row>
    <row r="684" ht="12.75">
      <c r="H684" s="51"/>
    </row>
    <row r="685" ht="12.75">
      <c r="H685" s="51"/>
    </row>
    <row r="686" ht="12.75">
      <c r="H686" s="51"/>
    </row>
    <row r="687" ht="12.75">
      <c r="H687" s="51"/>
    </row>
    <row r="688" ht="12.75">
      <c r="H688" s="51"/>
    </row>
    <row r="689" ht="12.75">
      <c r="H689" s="51"/>
    </row>
    <row r="690" ht="12.75">
      <c r="H690" s="51"/>
    </row>
    <row r="691" ht="12.75">
      <c r="H691" s="51"/>
    </row>
    <row r="692" ht="12.75">
      <c r="H692" s="51"/>
    </row>
    <row r="693" ht="12.75">
      <c r="H693" s="51"/>
    </row>
    <row r="694" ht="12.75">
      <c r="H694" s="51"/>
    </row>
    <row r="695" ht="12.75">
      <c r="H695" s="51"/>
    </row>
    <row r="696" ht="12.75">
      <c r="H696" s="51"/>
    </row>
    <row r="697" ht="12.75">
      <c r="H697" s="51"/>
    </row>
    <row r="698" ht="12.75">
      <c r="H698" s="51"/>
    </row>
    <row r="699" ht="12.75">
      <c r="H699" s="51"/>
    </row>
    <row r="700" ht="12.75">
      <c r="H700" s="51"/>
    </row>
    <row r="701" ht="12.75">
      <c r="H701" s="51"/>
    </row>
    <row r="702" ht="12.75">
      <c r="H702" s="51"/>
    </row>
    <row r="703" ht="12.75">
      <c r="H703" s="51"/>
    </row>
    <row r="704" ht="12.75">
      <c r="H704" s="51"/>
    </row>
    <row r="705" ht="12.75">
      <c r="H705" s="51"/>
    </row>
    <row r="706" ht="12.75">
      <c r="H706" s="51"/>
    </row>
    <row r="707" ht="12.75">
      <c r="H707" s="51"/>
    </row>
    <row r="708" ht="12.75">
      <c r="H708" s="51"/>
    </row>
    <row r="709" ht="12.75">
      <c r="H709" s="51"/>
    </row>
    <row r="710" ht="12.75">
      <c r="H710" s="51"/>
    </row>
    <row r="711" ht="12.75">
      <c r="H711" s="51"/>
    </row>
    <row r="712" ht="12.75">
      <c r="H712" s="51"/>
    </row>
    <row r="713" ht="12.75">
      <c r="H713" s="51"/>
    </row>
    <row r="714" ht="12.75">
      <c r="H714" s="51"/>
    </row>
    <row r="715" ht="12.75">
      <c r="H715" s="51"/>
    </row>
    <row r="716" ht="12.75">
      <c r="H716" s="51"/>
    </row>
    <row r="717" ht="12.75">
      <c r="H717" s="51"/>
    </row>
    <row r="718" ht="12.75">
      <c r="H718" s="51"/>
    </row>
    <row r="719" ht="12.75">
      <c r="H719" s="51"/>
    </row>
    <row r="720" ht="12.75">
      <c r="H720" s="51"/>
    </row>
    <row r="721" ht="12.75">
      <c r="H721" s="51"/>
    </row>
    <row r="722" ht="12.75">
      <c r="H722" s="51"/>
    </row>
    <row r="723" ht="12.75">
      <c r="H723" s="51"/>
    </row>
    <row r="724" ht="12.75">
      <c r="H724" s="51"/>
    </row>
    <row r="725" ht="12.75">
      <c r="H725" s="51"/>
    </row>
    <row r="726" ht="12.75">
      <c r="H726" s="51"/>
    </row>
    <row r="727" ht="12.75">
      <c r="H727" s="51"/>
    </row>
    <row r="728" ht="12.75">
      <c r="H728" s="51"/>
    </row>
    <row r="729" ht="12.75">
      <c r="H729" s="51"/>
    </row>
    <row r="730" ht="12.75">
      <c r="H730" s="51"/>
    </row>
    <row r="731" ht="12.75">
      <c r="H731" s="51"/>
    </row>
    <row r="732" ht="12.75">
      <c r="H732" s="51"/>
    </row>
    <row r="733" ht="12.75">
      <c r="H733" s="51"/>
    </row>
    <row r="734" ht="12.75">
      <c r="H734" s="51"/>
    </row>
    <row r="735" ht="12.75">
      <c r="H735" s="51"/>
    </row>
    <row r="736" ht="12.75">
      <c r="H736" s="51"/>
    </row>
    <row r="737" ht="12.75">
      <c r="H737" s="51"/>
    </row>
    <row r="738" ht="12.75">
      <c r="H738" s="51"/>
    </row>
    <row r="739" ht="12.75">
      <c r="H739" s="51"/>
    </row>
    <row r="740" ht="12.75">
      <c r="H740" s="51"/>
    </row>
    <row r="741" ht="12.75">
      <c r="H741" s="51"/>
    </row>
    <row r="742" ht="12.75">
      <c r="H742" s="51"/>
    </row>
    <row r="743" ht="12.75">
      <c r="H743" s="51"/>
    </row>
    <row r="744" ht="12.75">
      <c r="H744" s="51"/>
    </row>
    <row r="745" ht="12.75">
      <c r="H745" s="51"/>
    </row>
    <row r="746" ht="12.75">
      <c r="H746" s="51"/>
    </row>
    <row r="747" ht="12.75">
      <c r="H747" s="51"/>
    </row>
    <row r="748" ht="12.75">
      <c r="H748" s="51"/>
    </row>
    <row r="749" ht="12.75">
      <c r="H749" s="51"/>
    </row>
    <row r="750" ht="12.75">
      <c r="H750" s="51"/>
    </row>
    <row r="751" ht="12.75">
      <c r="H751" s="51"/>
    </row>
    <row r="752" ht="12.75">
      <c r="H752" s="51"/>
    </row>
    <row r="753" ht="12.75">
      <c r="H753" s="51"/>
    </row>
    <row r="754" ht="12.75">
      <c r="H754" s="51"/>
    </row>
    <row r="755" ht="12.75">
      <c r="H755" s="51"/>
    </row>
    <row r="756" ht="12.75">
      <c r="H756" s="51"/>
    </row>
    <row r="757" ht="12.75">
      <c r="H757" s="51"/>
    </row>
    <row r="758" ht="12.75">
      <c r="H758" s="51"/>
    </row>
    <row r="759" ht="12.75">
      <c r="H759" s="51"/>
    </row>
    <row r="760" ht="12.75">
      <c r="H760" s="51"/>
    </row>
    <row r="761" ht="12.75">
      <c r="H761" s="51"/>
    </row>
    <row r="762" ht="12.75">
      <c r="H762" s="51"/>
    </row>
    <row r="763" ht="12.75">
      <c r="H763" s="51"/>
    </row>
    <row r="764" ht="12.75">
      <c r="H764" s="51"/>
    </row>
    <row r="765" ht="12.75">
      <c r="H765" s="51"/>
    </row>
    <row r="766" ht="12.75">
      <c r="H766" s="51"/>
    </row>
    <row r="767" ht="12.75">
      <c r="H767" s="51"/>
    </row>
    <row r="768" ht="12.75">
      <c r="H768" s="51"/>
    </row>
    <row r="769" ht="12.75">
      <c r="H769" s="51"/>
    </row>
    <row r="770" ht="12.75">
      <c r="H770" s="51"/>
    </row>
    <row r="771" ht="12.75">
      <c r="H771" s="51"/>
    </row>
    <row r="772" ht="12.75">
      <c r="H772" s="51"/>
    </row>
    <row r="773" ht="12.75">
      <c r="H773" s="51"/>
    </row>
    <row r="774" ht="12.75">
      <c r="H774" s="51"/>
    </row>
  </sheetData>
  <sheetProtection/>
  <printOptions/>
  <pageMargins left="0.7086614173228347" right="0.7086614173228347" top="0.7874015748031497" bottom="0.7874015748031497" header="0.31496062992125984" footer="0.31496062992125984"/>
  <pageSetup fitToHeight="20" fitToWidth="1" horizontalDpi="600" verticalDpi="600" orientation="landscape" paperSize="9" scale="87" r:id="rId1"/>
  <ignoredErrors>
    <ignoredError sqref="H17 L35 L7 G41:L43 L58 I102:N104 G134:N138 G158:H161 N148 N185 N176 G213:L215 G244:L253 G259:L262 G70:H75 I78:N81 G77:H81 G105:N109 G96:N97 G222:L223 G83:N93 G202:L204 G233:L242 G132:N132 G125:N130 G167:L170 G185:L194 G122:N123 G68:H68 G100:N100 G172:L173 G257:L257 G207:L210 G112:N119 G56:H66 G175:L183 G225:L231 G196:L200 G142:H156 R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Q56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0.7109375" style="0" customWidth="1"/>
    <col min="2" max="2" width="20.57421875" style="0" customWidth="1"/>
    <col min="3" max="3" width="7.00390625" style="0" customWidth="1"/>
    <col min="4" max="4" width="5.8515625" style="0" customWidth="1"/>
    <col min="5" max="5" width="8.421875" style="0" customWidth="1"/>
    <col min="6" max="6" width="9.57421875" style="0" customWidth="1"/>
    <col min="7" max="7" width="5.7109375" style="0" customWidth="1"/>
    <col min="8" max="8" width="9.7109375" style="0" customWidth="1"/>
    <col min="9" max="9" width="6.57421875" style="0" customWidth="1"/>
    <col min="10" max="10" width="8.8515625" style="0" customWidth="1"/>
    <col min="11" max="11" width="2.421875" style="0" customWidth="1"/>
  </cols>
  <sheetData>
    <row r="1" ht="45.75" customHeight="1"/>
    <row r="2" spans="1:11" ht="18">
      <c r="A2" s="130" t="s">
        <v>416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8">
      <c r="A3" s="130" t="s">
        <v>417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5" spans="1:11" ht="12.75">
      <c r="A5" s="11"/>
      <c r="B5" s="11"/>
      <c r="C5" s="11"/>
      <c r="D5" s="11"/>
      <c r="E5" s="11"/>
      <c r="F5" s="11"/>
      <c r="G5" s="23"/>
      <c r="H5" s="23"/>
      <c r="I5" s="4"/>
      <c r="J5" s="23"/>
      <c r="K5" s="23"/>
    </row>
    <row r="6" spans="1:11" ht="18">
      <c r="A6" s="130" t="s">
        <v>68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2" ht="15">
      <c r="A7" s="3"/>
      <c r="B7" s="3"/>
    </row>
    <row r="8" spans="1:10" s="29" customFormat="1" ht="15">
      <c r="A8" s="28" t="s">
        <v>213</v>
      </c>
      <c r="C8" s="129" t="s">
        <v>17</v>
      </c>
      <c r="D8" s="129"/>
      <c r="E8" s="129"/>
      <c r="F8" s="29">
        <v>87</v>
      </c>
      <c r="G8" s="108" t="s">
        <v>14</v>
      </c>
      <c r="H8" s="117" t="s">
        <v>18</v>
      </c>
      <c r="J8" s="28">
        <v>677.4</v>
      </c>
    </row>
    <row r="9" spans="4:8" s="29" customFormat="1" ht="14.25">
      <c r="D9" s="128"/>
      <c r="E9" s="128"/>
      <c r="G9" s="108"/>
      <c r="H9" s="117"/>
    </row>
    <row r="10" spans="1:11" s="29" customFormat="1" ht="15">
      <c r="A10" s="28" t="s">
        <v>210</v>
      </c>
      <c r="C10" s="28" t="s">
        <v>445</v>
      </c>
      <c r="D10" s="128"/>
      <c r="E10" s="128"/>
      <c r="F10" s="29">
        <v>92</v>
      </c>
      <c r="G10" s="108" t="s">
        <v>14</v>
      </c>
      <c r="H10" s="117" t="s">
        <v>367</v>
      </c>
      <c r="J10" s="28">
        <v>199</v>
      </c>
      <c r="K10" s="108"/>
    </row>
    <row r="11" spans="7:8" s="29" customFormat="1" ht="14.25">
      <c r="G11" s="108"/>
      <c r="H11" s="117"/>
    </row>
    <row r="12" spans="1:17" s="29" customFormat="1" ht="15">
      <c r="A12" s="28" t="s">
        <v>211</v>
      </c>
      <c r="C12" s="28" t="s">
        <v>445</v>
      </c>
      <c r="D12" s="128"/>
      <c r="E12" s="128"/>
      <c r="F12" s="29">
        <v>92</v>
      </c>
      <c r="G12" s="108" t="s">
        <v>14</v>
      </c>
      <c r="H12" s="117" t="s">
        <v>367</v>
      </c>
      <c r="J12" s="28">
        <v>191</v>
      </c>
      <c r="M12" s="11"/>
      <c r="N12" s="30"/>
      <c r="O12" s="30"/>
      <c r="P12" s="11"/>
      <c r="Q12" s="11"/>
    </row>
    <row r="13" spans="7:8" s="29" customFormat="1" ht="14.25">
      <c r="G13" s="108"/>
      <c r="H13" s="117"/>
    </row>
    <row r="14" spans="1:10" s="29" customFormat="1" ht="15">
      <c r="A14" s="28" t="s">
        <v>212</v>
      </c>
      <c r="C14" s="28" t="s">
        <v>9</v>
      </c>
      <c r="F14" s="29">
        <v>85</v>
      </c>
      <c r="G14" s="108" t="s">
        <v>7</v>
      </c>
      <c r="H14" s="117" t="s">
        <v>10</v>
      </c>
      <c r="J14" s="28">
        <v>195</v>
      </c>
    </row>
    <row r="15" spans="1:10" ht="15">
      <c r="A15" s="3"/>
      <c r="B15" s="3"/>
      <c r="F15" s="3"/>
      <c r="G15" s="3"/>
      <c r="H15" s="3"/>
      <c r="I15" s="3"/>
      <c r="J15" s="3"/>
    </row>
    <row r="16" spans="1:2" ht="15">
      <c r="A16" s="3"/>
      <c r="B16" s="3"/>
    </row>
    <row r="17" spans="1:11" ht="18">
      <c r="A17" s="130" t="s">
        <v>69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</row>
    <row r="19" spans="4:7" ht="12.75">
      <c r="D19" s="8">
        <v>2010</v>
      </c>
      <c r="G19" s="8">
        <v>2011</v>
      </c>
    </row>
    <row r="20" spans="4:7" ht="12.75">
      <c r="D20" s="8"/>
      <c r="F20" s="8"/>
      <c r="G20" s="8"/>
    </row>
    <row r="21" spans="1:7" ht="12.75">
      <c r="A21" t="s">
        <v>70</v>
      </c>
      <c r="D21">
        <v>78</v>
      </c>
      <c r="G21">
        <v>82</v>
      </c>
    </row>
    <row r="25" spans="1:11" ht="18">
      <c r="A25" s="130" t="s">
        <v>71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</row>
    <row r="27" spans="4:7" ht="12.75">
      <c r="D27" s="8">
        <v>2010</v>
      </c>
      <c r="E27" s="8"/>
      <c r="G27" s="8">
        <v>2011</v>
      </c>
    </row>
    <row r="29" spans="1:7" ht="12.75">
      <c r="A29" t="s">
        <v>73</v>
      </c>
      <c r="D29">
        <v>77</v>
      </c>
      <c r="G29">
        <v>81</v>
      </c>
    </row>
    <row r="31" spans="1:7" ht="12.75">
      <c r="A31" t="s">
        <v>72</v>
      </c>
      <c r="D31">
        <v>77</v>
      </c>
      <c r="G31">
        <v>81</v>
      </c>
    </row>
    <row r="32" spans="1:7" ht="12.75">
      <c r="A32" t="s">
        <v>74</v>
      </c>
      <c r="D32">
        <v>1</v>
      </c>
      <c r="G32">
        <v>1</v>
      </c>
    </row>
    <row r="36" spans="1:11" ht="18">
      <c r="A36" s="130" t="s">
        <v>207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</row>
    <row r="38" spans="6:10" ht="25.5">
      <c r="F38" s="26" t="s">
        <v>203</v>
      </c>
      <c r="G38" s="27"/>
      <c r="H38" s="26" t="s">
        <v>204</v>
      </c>
      <c r="I38" s="27"/>
      <c r="J38" s="26" t="s">
        <v>205</v>
      </c>
    </row>
    <row r="39" spans="6:10" ht="12.75">
      <c r="F39" t="s">
        <v>75</v>
      </c>
      <c r="H39" t="s">
        <v>76</v>
      </c>
      <c r="J39" t="s">
        <v>77</v>
      </c>
    </row>
    <row r="41" spans="1:10" s="117" customFormat="1" ht="12.75">
      <c r="A41" s="117" t="s">
        <v>447</v>
      </c>
      <c r="C41" s="66">
        <v>85</v>
      </c>
      <c r="D41" s="117" t="s">
        <v>412</v>
      </c>
      <c r="F41" s="66" t="s">
        <v>414</v>
      </c>
      <c r="G41" s="66"/>
      <c r="H41" s="66"/>
      <c r="I41" s="66"/>
      <c r="J41" s="66"/>
    </row>
    <row r="42" spans="1:10" s="117" customFormat="1" ht="12.75">
      <c r="A42" s="117" t="s">
        <v>440</v>
      </c>
      <c r="C42" s="66">
        <v>51</v>
      </c>
      <c r="D42" s="117" t="s">
        <v>415</v>
      </c>
      <c r="F42" s="66" t="s">
        <v>414</v>
      </c>
      <c r="G42" s="66"/>
      <c r="H42" s="66"/>
      <c r="I42" s="66"/>
      <c r="J42" s="66"/>
    </row>
    <row r="43" spans="1:10" s="117" customFormat="1" ht="12.75">
      <c r="A43" s="117" t="s">
        <v>443</v>
      </c>
      <c r="C43" s="66">
        <v>75</v>
      </c>
      <c r="D43" s="117" t="s">
        <v>413</v>
      </c>
      <c r="F43" s="66" t="s">
        <v>414</v>
      </c>
      <c r="G43" s="66"/>
      <c r="H43" s="66"/>
      <c r="I43" s="66"/>
      <c r="J43" s="66"/>
    </row>
    <row r="44" spans="3:10" s="117" customFormat="1" ht="12.75">
      <c r="C44" s="66"/>
      <c r="F44" s="66"/>
      <c r="G44" s="66"/>
      <c r="H44" s="66"/>
      <c r="I44" s="66"/>
      <c r="J44" s="66"/>
    </row>
    <row r="45" spans="1:10" s="117" customFormat="1" ht="12.75">
      <c r="A45" s="117" t="s">
        <v>444</v>
      </c>
      <c r="C45" s="66">
        <v>47</v>
      </c>
      <c r="D45" s="117" t="s">
        <v>413</v>
      </c>
      <c r="F45" s="66"/>
      <c r="G45" s="66"/>
      <c r="H45" s="66" t="s">
        <v>414</v>
      </c>
      <c r="I45" s="66"/>
      <c r="J45" s="66"/>
    </row>
    <row r="46" spans="1:10" s="117" customFormat="1" ht="12.75">
      <c r="A46" s="117" t="s">
        <v>442</v>
      </c>
      <c r="C46" s="66">
        <v>58</v>
      </c>
      <c r="D46" s="117" t="s">
        <v>412</v>
      </c>
      <c r="F46" s="66"/>
      <c r="G46" s="66"/>
      <c r="H46" s="66" t="s">
        <v>341</v>
      </c>
      <c r="I46" s="66"/>
      <c r="J46" s="66"/>
    </row>
    <row r="47" spans="1:10" s="117" customFormat="1" ht="12.75">
      <c r="A47" s="117" t="s">
        <v>338</v>
      </c>
      <c r="C47" s="66">
        <v>66</v>
      </c>
      <c r="D47" s="117" t="s">
        <v>412</v>
      </c>
      <c r="F47" s="66"/>
      <c r="G47" s="66"/>
      <c r="H47" s="66" t="s">
        <v>414</v>
      </c>
      <c r="I47" s="66"/>
      <c r="J47" s="66"/>
    </row>
    <row r="48" spans="3:10" s="117" customFormat="1" ht="12.75">
      <c r="C48" s="66"/>
      <c r="F48" s="66"/>
      <c r="G48" s="66"/>
      <c r="H48" s="66"/>
      <c r="I48" s="66"/>
      <c r="J48" s="66"/>
    </row>
    <row r="49" spans="1:10" s="117" customFormat="1" ht="12.75">
      <c r="A49" s="117" t="s">
        <v>441</v>
      </c>
      <c r="C49" s="66">
        <v>47</v>
      </c>
      <c r="D49" s="117" t="s">
        <v>413</v>
      </c>
      <c r="F49" s="66"/>
      <c r="G49" s="66"/>
      <c r="H49" s="66"/>
      <c r="I49" s="66"/>
      <c r="J49" s="66" t="s">
        <v>341</v>
      </c>
    </row>
    <row r="50" spans="3:10" s="117" customFormat="1" ht="12.75">
      <c r="C50" s="66"/>
      <c r="F50" s="12"/>
      <c r="G50" s="66"/>
      <c r="H50" s="12"/>
      <c r="I50" s="66"/>
      <c r="J50" s="66"/>
    </row>
    <row r="51" spans="3:10" s="117" customFormat="1" ht="12.75">
      <c r="C51" s="66"/>
      <c r="F51" s="12"/>
      <c r="G51" s="66"/>
      <c r="H51" s="12"/>
      <c r="I51" s="66"/>
      <c r="J51" s="12"/>
    </row>
    <row r="52" spans="3:10" s="117" customFormat="1" ht="12.75">
      <c r="C52" s="66"/>
      <c r="F52" s="12"/>
      <c r="G52" s="66"/>
      <c r="H52" s="12"/>
      <c r="I52" s="66"/>
      <c r="J52" s="12"/>
    </row>
    <row r="53" spans="3:10" s="117" customFormat="1" ht="12.75">
      <c r="C53" s="66"/>
      <c r="F53" s="66"/>
      <c r="G53" s="66"/>
      <c r="H53" s="12"/>
      <c r="I53" s="66"/>
      <c r="J53" s="12"/>
    </row>
    <row r="54" spans="3:10" s="117" customFormat="1" ht="12.75">
      <c r="C54" s="66"/>
      <c r="F54" s="66"/>
      <c r="G54" s="66"/>
      <c r="H54" s="66"/>
      <c r="I54" s="66"/>
      <c r="J54" s="66"/>
    </row>
    <row r="55" spans="3:10" s="117" customFormat="1" ht="12.75">
      <c r="C55" s="66"/>
      <c r="F55" s="66"/>
      <c r="G55" s="66"/>
      <c r="H55" s="66"/>
      <c r="I55" s="66"/>
      <c r="J55" s="66"/>
    </row>
    <row r="56" spans="3:10" ht="12.75">
      <c r="C56" s="10"/>
      <c r="F56" s="10"/>
      <c r="G56" s="10"/>
      <c r="H56" s="10"/>
      <c r="I56" s="10"/>
      <c r="J56" s="10"/>
    </row>
  </sheetData>
  <sheetProtection/>
  <mergeCells count="6">
    <mergeCell ref="A36:K36"/>
    <mergeCell ref="A6:K6"/>
    <mergeCell ref="A2:K2"/>
    <mergeCell ref="A3:K3"/>
    <mergeCell ref="A17:K17"/>
    <mergeCell ref="A25:K25"/>
  </mergeCells>
  <printOptions/>
  <pageMargins left="0.4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44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11.421875" style="103" customWidth="1"/>
    <col min="2" max="2" width="4.7109375" style="21" customWidth="1"/>
    <col min="3" max="3" width="19.140625" style="4" customWidth="1"/>
    <col min="4" max="5" width="3.421875" style="21" customWidth="1"/>
    <col min="6" max="6" width="2.421875" style="21" customWidth="1"/>
    <col min="7" max="7" width="13.140625" style="21" customWidth="1"/>
    <col min="8" max="8" width="3.8515625" style="21" customWidth="1"/>
    <col min="9" max="10" width="3.7109375" style="21" customWidth="1"/>
    <col min="11" max="11" width="4.00390625" style="21" customWidth="1"/>
    <col min="12" max="14" width="3.7109375" style="21" customWidth="1"/>
    <col min="15" max="16" width="4.00390625" style="21" customWidth="1"/>
    <col min="17" max="17" width="4.7109375" style="4" customWidth="1"/>
    <col min="18" max="18" width="4.00390625" style="21" customWidth="1"/>
    <col min="19" max="19" width="5.00390625" style="21" customWidth="1"/>
    <col min="20" max="20" width="5.140625" style="21" customWidth="1"/>
    <col min="21" max="21" width="2.00390625" style="21" customWidth="1"/>
    <col min="22" max="23" width="4.28125" style="21" customWidth="1"/>
    <col min="24" max="24" width="4.140625" style="21" customWidth="1"/>
    <col min="25" max="26" width="4.421875" style="21" customWidth="1"/>
    <col min="27" max="29" width="4.28125" style="21" customWidth="1"/>
    <col min="30" max="30" width="4.7109375" style="21" customWidth="1"/>
    <col min="31" max="31" width="4.57421875" style="21" customWidth="1"/>
    <col min="32" max="32" width="5.421875" style="21" customWidth="1"/>
    <col min="33" max="33" width="4.421875" style="110" customWidth="1"/>
    <col min="34" max="34" width="8.28125" style="4" customWidth="1"/>
    <col min="35" max="16384" width="11.421875" style="21" customWidth="1"/>
  </cols>
  <sheetData>
    <row r="2" spans="2:34" ht="19.5" customHeight="1">
      <c r="B2" s="130" t="s">
        <v>416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2:34" ht="17.25" customHeight="1">
      <c r="B3" s="130" t="s">
        <v>417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</row>
    <row r="4" spans="2:34" ht="17.2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9"/>
      <c r="AH4" s="102"/>
    </row>
    <row r="5" spans="2:34" ht="17.25" customHeigh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9"/>
      <c r="AH5" s="102"/>
    </row>
    <row r="6" ht="18">
      <c r="C6" s="7" t="s">
        <v>64</v>
      </c>
    </row>
    <row r="7" ht="18">
      <c r="C7" s="7"/>
    </row>
    <row r="8" spans="8:16" ht="12">
      <c r="H8" s="132" t="s">
        <v>167</v>
      </c>
      <c r="I8" s="132"/>
      <c r="J8" s="132"/>
      <c r="K8" s="132" t="s">
        <v>168</v>
      </c>
      <c r="L8" s="132"/>
      <c r="M8" s="132"/>
      <c r="N8" s="132" t="s">
        <v>169</v>
      </c>
      <c r="O8" s="132"/>
      <c r="P8" s="132"/>
    </row>
    <row r="9" spans="1:34" s="4" customFormat="1" ht="12.75" customHeight="1">
      <c r="A9" s="99" t="s">
        <v>214</v>
      </c>
      <c r="B9" s="4" t="s">
        <v>0</v>
      </c>
      <c r="C9" s="4" t="s">
        <v>1</v>
      </c>
      <c r="D9" s="4" t="s">
        <v>2</v>
      </c>
      <c r="E9" s="25" t="s">
        <v>3</v>
      </c>
      <c r="G9" s="4" t="s">
        <v>65</v>
      </c>
      <c r="H9" s="25">
        <v>1</v>
      </c>
      <c r="I9" s="25">
        <v>2</v>
      </c>
      <c r="J9" s="25" t="s">
        <v>164</v>
      </c>
      <c r="K9" s="4">
        <v>1</v>
      </c>
      <c r="L9" s="4">
        <v>2</v>
      </c>
      <c r="M9" s="4" t="s">
        <v>165</v>
      </c>
      <c r="N9" s="4">
        <v>1</v>
      </c>
      <c r="O9" s="4">
        <v>2</v>
      </c>
      <c r="P9" s="4" t="s">
        <v>166</v>
      </c>
      <c r="Q9" s="4" t="s">
        <v>5</v>
      </c>
      <c r="R9" s="131" t="s">
        <v>6</v>
      </c>
      <c r="S9" s="131"/>
      <c r="T9" s="131"/>
      <c r="U9" s="19"/>
      <c r="V9" s="31"/>
      <c r="W9" s="31"/>
      <c r="X9" s="31"/>
      <c r="Y9" s="31"/>
      <c r="Z9" s="104" t="s">
        <v>381</v>
      </c>
      <c r="AA9" s="104"/>
      <c r="AB9" s="31"/>
      <c r="AC9" s="31"/>
      <c r="AD9" s="31"/>
      <c r="AE9" s="31"/>
      <c r="AG9" s="111"/>
      <c r="AH9" s="4" t="s">
        <v>5</v>
      </c>
    </row>
    <row r="10" spans="18:33" ht="12">
      <c r="R10" s="20" t="s">
        <v>78</v>
      </c>
      <c r="S10" s="19" t="s">
        <v>79</v>
      </c>
      <c r="T10" s="20" t="s">
        <v>5</v>
      </c>
      <c r="U10" s="20"/>
      <c r="V10" s="21">
        <v>1</v>
      </c>
      <c r="W10" s="21">
        <v>2</v>
      </c>
      <c r="X10" s="21">
        <v>3</v>
      </c>
      <c r="Y10" s="21">
        <v>4</v>
      </c>
      <c r="Z10" s="21">
        <v>5</v>
      </c>
      <c r="AA10" s="21">
        <v>6</v>
      </c>
      <c r="AB10" s="21">
        <v>7</v>
      </c>
      <c r="AC10" s="21">
        <v>8</v>
      </c>
      <c r="AD10" s="21">
        <v>9</v>
      </c>
      <c r="AE10" s="21">
        <v>10</v>
      </c>
      <c r="AF10" s="25" t="s">
        <v>64</v>
      </c>
      <c r="AG10" s="112" t="s">
        <v>382</v>
      </c>
    </row>
    <row r="11" spans="18:31" ht="12">
      <c r="R11" s="106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</row>
    <row r="12" spans="1:34" ht="12">
      <c r="A12" s="88">
        <v>180</v>
      </c>
      <c r="B12" s="21">
        <v>1</v>
      </c>
      <c r="C12" s="23" t="str">
        <f>VLOOKUP(A:A,Gutpunkte!A:B,2,FALSE)</f>
        <v>Rouiller Nicolas</v>
      </c>
      <c r="D12" s="32">
        <f>VLOOKUP(A:A,Gutpunkte!A:D,4,FALSE)</f>
        <v>87</v>
      </c>
      <c r="E12" s="32" t="str">
        <f>VLOOKUP(A:A,Gutpunkte!A:E,5,FALSE)</f>
        <v>MI</v>
      </c>
      <c r="F12" s="23" t="s">
        <v>216</v>
      </c>
      <c r="G12" s="23" t="str">
        <f>VLOOKUP(A:A,Gutpunkte!A:C,3,FALSE)</f>
        <v>Thörishaus</v>
      </c>
      <c r="H12" s="23">
        <f>VLOOKUP(A:A,'Rangliste ab 9.Rang'!A:H,8,FALSE)</f>
        <v>99</v>
      </c>
      <c r="I12" s="23">
        <f>VLOOKUP(A:A,'Rangliste ab 9.Rang'!A:I,9,FALSE)</f>
        <v>98</v>
      </c>
      <c r="J12" s="122">
        <f>SUM(H12:I12)</f>
        <v>197</v>
      </c>
      <c r="K12" s="23">
        <f>VLOOKUP(A:A,'Rangliste ab 9.Rang'!A:K,11,FALSE)</f>
        <v>96</v>
      </c>
      <c r="L12" s="23">
        <f>VLOOKUP(A:A,'Rangliste ab 9.Rang'!A:L,12,FALSE)</f>
        <v>94</v>
      </c>
      <c r="M12" s="122">
        <f>SUM(K12:L12)</f>
        <v>190</v>
      </c>
      <c r="N12" s="23">
        <f>VLOOKUP(A:A,'Rangliste ab 9.Rang'!A:N,14,FALSE)</f>
        <v>94</v>
      </c>
      <c r="O12" s="23">
        <f>VLOOKUP(A:A,'Rangliste ab 9.Rang'!A:O,15,FALSE)</f>
        <v>98</v>
      </c>
      <c r="P12" s="122">
        <f>SUM(N12:O12)</f>
        <v>192</v>
      </c>
      <c r="Q12" s="122">
        <f>SUM(P12,M12,J12)</f>
        <v>579</v>
      </c>
      <c r="R12" s="23">
        <f>VLOOKUP(A:A,'Rangliste ab 9.Rang'!A:R,18,FALSE)</f>
        <v>100</v>
      </c>
      <c r="S12" s="23">
        <f>VLOOKUP(A:A,'Rangliste ab 9.Rang'!A:S,19,FALSE)</f>
        <v>865</v>
      </c>
      <c r="T12" s="122">
        <f>SUM(R12:S12)</f>
        <v>965</v>
      </c>
      <c r="U12" s="18"/>
      <c r="V12" s="105">
        <v>9</v>
      </c>
      <c r="W12" s="105">
        <v>9.6</v>
      </c>
      <c r="X12" s="105">
        <v>9.3</v>
      </c>
      <c r="Y12" s="105">
        <v>10.1</v>
      </c>
      <c r="Z12" s="105">
        <v>9.6</v>
      </c>
      <c r="AA12" s="105">
        <v>10.1</v>
      </c>
      <c r="AB12" s="105">
        <v>10.5</v>
      </c>
      <c r="AC12" s="105">
        <v>9.4</v>
      </c>
      <c r="AD12" s="105">
        <v>10</v>
      </c>
      <c r="AE12" s="105">
        <v>10.8</v>
      </c>
      <c r="AF12" s="31">
        <f>SUM(V12:AE12)</f>
        <v>98.4</v>
      </c>
      <c r="AG12" s="113"/>
      <c r="AH12" s="33">
        <f>Q12+AF12</f>
        <v>677.4</v>
      </c>
    </row>
    <row r="13" spans="1:34" ht="12">
      <c r="A13" s="88"/>
      <c r="C13" s="23"/>
      <c r="D13" s="32"/>
      <c r="E13" s="32"/>
      <c r="F13" s="23"/>
      <c r="G13" s="23"/>
      <c r="H13" s="23"/>
      <c r="I13" s="23"/>
      <c r="J13" s="122"/>
      <c r="K13" s="23"/>
      <c r="L13" s="23"/>
      <c r="M13" s="122"/>
      <c r="N13" s="23"/>
      <c r="O13" s="23"/>
      <c r="P13" s="122"/>
      <c r="Q13" s="122"/>
      <c r="R13" s="23"/>
      <c r="S13" s="23"/>
      <c r="T13" s="122"/>
      <c r="U13" s="18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31"/>
      <c r="AG13" s="113"/>
      <c r="AH13" s="33"/>
    </row>
    <row r="14" spans="1:34" ht="12">
      <c r="A14" s="88"/>
      <c r="C14" s="23"/>
      <c r="D14" s="32"/>
      <c r="E14" s="32"/>
      <c r="F14" s="23"/>
      <c r="G14" s="23"/>
      <c r="H14" s="23"/>
      <c r="I14" s="23"/>
      <c r="J14" s="122"/>
      <c r="K14" s="23"/>
      <c r="L14" s="23"/>
      <c r="M14" s="122"/>
      <c r="N14" s="23"/>
      <c r="O14" s="23"/>
      <c r="P14" s="122"/>
      <c r="Q14" s="122"/>
      <c r="R14" s="23"/>
      <c r="S14" s="23"/>
      <c r="T14" s="122"/>
      <c r="U14" s="18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31"/>
      <c r="AG14" s="113"/>
      <c r="AH14" s="33"/>
    </row>
    <row r="15" spans="1:34" ht="12">
      <c r="A15" s="88"/>
      <c r="C15" s="23"/>
      <c r="D15" s="32"/>
      <c r="E15" s="32"/>
      <c r="F15" s="23"/>
      <c r="G15" s="23"/>
      <c r="H15" s="23"/>
      <c r="I15" s="23"/>
      <c r="J15" s="122"/>
      <c r="K15" s="23"/>
      <c r="L15" s="23"/>
      <c r="M15" s="122"/>
      <c r="N15" s="23"/>
      <c r="O15" s="23"/>
      <c r="P15" s="122"/>
      <c r="Q15" s="122"/>
      <c r="R15" s="23"/>
      <c r="S15" s="23"/>
      <c r="T15" s="122"/>
      <c r="U15" s="18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31"/>
      <c r="AG15" s="113"/>
      <c r="AH15" s="33"/>
    </row>
    <row r="16" spans="1:35" ht="12">
      <c r="A16" s="88">
        <v>304</v>
      </c>
      <c r="B16" s="21">
        <v>2</v>
      </c>
      <c r="C16" s="23" t="str">
        <f>VLOOKUP(A:A,Gutpunkte!A:B,2,FALSE)</f>
        <v>Füglister Fabienne</v>
      </c>
      <c r="D16" s="32">
        <f>VLOOKUP(A:A,Gutpunkte!A:D,4,FALSE)</f>
        <v>92</v>
      </c>
      <c r="E16" s="32" t="str">
        <f>VLOOKUP(A:A,Gutpunkte!A:E,5,FALSE)</f>
        <v>MI</v>
      </c>
      <c r="F16" s="23" t="s">
        <v>216</v>
      </c>
      <c r="G16" s="23" t="str">
        <f>VLOOKUP(A:A,Gutpunkte!A:C,3,FALSE)</f>
        <v>Bern</v>
      </c>
      <c r="H16" s="23">
        <f>VLOOKUP(A:A,'Rangliste ab 9.Rang'!A:H,8,FALSE)</f>
        <v>99</v>
      </c>
      <c r="I16" s="122">
        <f>VLOOKUP(A:A,'Rangliste ab 9.Rang'!A:I,9,FALSE)</f>
        <v>100</v>
      </c>
      <c r="J16" s="122">
        <f>SUM(H16:I16)</f>
        <v>199</v>
      </c>
      <c r="K16" s="23">
        <f>VLOOKUP(A:A,'Rangliste ab 9.Rang'!A:K,11,FALSE)</f>
        <v>95</v>
      </c>
      <c r="L16" s="23">
        <f>VLOOKUP(A:A,'Rangliste ab 9.Rang'!A:L,12,FALSE)</f>
        <v>96</v>
      </c>
      <c r="M16" s="122">
        <f>SUM(K16:L16)</f>
        <v>191</v>
      </c>
      <c r="N16" s="23">
        <f>VLOOKUP(A:A,'Rangliste ab 9.Rang'!A:N,14,FALSE)</f>
        <v>94</v>
      </c>
      <c r="O16" s="23">
        <f>VLOOKUP(A:A,'Rangliste ab 9.Rang'!A:O,15,FALSE)</f>
        <v>95</v>
      </c>
      <c r="P16" s="122">
        <f>SUM(N16:O16)</f>
        <v>189</v>
      </c>
      <c r="Q16" s="122">
        <f>SUM(P16,M16,J16)</f>
        <v>579</v>
      </c>
      <c r="R16" s="23">
        <f>VLOOKUP(A:A,'Rangliste ab 9.Rang'!A:R,18,FALSE)</f>
        <v>100</v>
      </c>
      <c r="S16" s="23">
        <f>VLOOKUP(A:A,'Rangliste ab 9.Rang'!A:S,19,FALSE)</f>
        <v>95</v>
      </c>
      <c r="T16" s="122">
        <f>SUM(R16:S16)</f>
        <v>195</v>
      </c>
      <c r="U16" s="18"/>
      <c r="V16" s="105">
        <v>9.7</v>
      </c>
      <c r="W16" s="120">
        <v>9.5</v>
      </c>
      <c r="X16" s="105">
        <v>8.7</v>
      </c>
      <c r="Y16" s="105">
        <v>9.5</v>
      </c>
      <c r="Z16" s="105">
        <v>10.4</v>
      </c>
      <c r="AA16" s="105">
        <v>9.9</v>
      </c>
      <c r="AB16" s="105">
        <v>9</v>
      </c>
      <c r="AC16" s="105">
        <v>10.9</v>
      </c>
      <c r="AD16" s="105">
        <v>9.7</v>
      </c>
      <c r="AE16" s="105">
        <v>9.7</v>
      </c>
      <c r="AF16" s="31">
        <f>SUM(V16:AE16)</f>
        <v>97</v>
      </c>
      <c r="AG16" s="113"/>
      <c r="AH16" s="33">
        <f>Q16+AF16</f>
        <v>676</v>
      </c>
      <c r="AI16" s="31"/>
    </row>
    <row r="17" spans="1:35" ht="12">
      <c r="A17" s="88"/>
      <c r="C17" s="23"/>
      <c r="D17" s="32"/>
      <c r="E17" s="32"/>
      <c r="F17" s="23"/>
      <c r="G17" s="23"/>
      <c r="H17" s="23"/>
      <c r="I17" s="122"/>
      <c r="J17" s="122"/>
      <c r="K17" s="23"/>
      <c r="L17" s="23"/>
      <c r="M17" s="122"/>
      <c r="N17" s="23"/>
      <c r="O17" s="23"/>
      <c r="P17" s="122"/>
      <c r="Q17" s="122"/>
      <c r="R17" s="23"/>
      <c r="S17" s="23"/>
      <c r="T17" s="122"/>
      <c r="U17" s="18"/>
      <c r="V17" s="105"/>
      <c r="W17" s="120"/>
      <c r="X17" s="105"/>
      <c r="Y17" s="105"/>
      <c r="Z17" s="105"/>
      <c r="AA17" s="105"/>
      <c r="AB17" s="105"/>
      <c r="AC17" s="105"/>
      <c r="AD17" s="105"/>
      <c r="AE17" s="105"/>
      <c r="AF17" s="31"/>
      <c r="AG17" s="113"/>
      <c r="AH17" s="33"/>
      <c r="AI17" s="31"/>
    </row>
    <row r="18" spans="1:35" ht="12">
      <c r="A18" s="88"/>
      <c r="C18" s="23"/>
      <c r="D18" s="32"/>
      <c r="E18" s="32"/>
      <c r="F18" s="23"/>
      <c r="G18" s="23"/>
      <c r="H18" s="23"/>
      <c r="I18" s="122"/>
      <c r="J18" s="122"/>
      <c r="K18" s="23"/>
      <c r="L18" s="23"/>
      <c r="M18" s="122"/>
      <c r="N18" s="23"/>
      <c r="O18" s="23"/>
      <c r="P18" s="122"/>
      <c r="Q18" s="122"/>
      <c r="R18" s="23"/>
      <c r="S18" s="23"/>
      <c r="T18" s="122"/>
      <c r="U18" s="18"/>
      <c r="V18" s="105"/>
      <c r="W18" s="120"/>
      <c r="X18" s="105"/>
      <c r="Y18" s="105"/>
      <c r="Z18" s="105"/>
      <c r="AA18" s="105"/>
      <c r="AB18" s="105"/>
      <c r="AC18" s="105"/>
      <c r="AD18" s="105"/>
      <c r="AE18" s="105"/>
      <c r="AF18" s="31"/>
      <c r="AG18" s="113"/>
      <c r="AH18" s="33"/>
      <c r="AI18" s="31"/>
    </row>
    <row r="19" spans="1:35" ht="12">
      <c r="A19" s="88"/>
      <c r="C19" s="23"/>
      <c r="D19" s="32"/>
      <c r="E19" s="32"/>
      <c r="F19" s="23"/>
      <c r="G19" s="23"/>
      <c r="H19" s="23"/>
      <c r="I19" s="122"/>
      <c r="J19" s="122"/>
      <c r="K19" s="23"/>
      <c r="L19" s="23"/>
      <c r="M19" s="122"/>
      <c r="N19" s="23"/>
      <c r="O19" s="23"/>
      <c r="P19" s="122"/>
      <c r="Q19" s="122"/>
      <c r="R19" s="23"/>
      <c r="S19" s="23"/>
      <c r="T19" s="122"/>
      <c r="U19" s="18"/>
      <c r="V19" s="105"/>
      <c r="W19" s="120"/>
      <c r="X19" s="105"/>
      <c r="Y19" s="105"/>
      <c r="Z19" s="105"/>
      <c r="AA19" s="105"/>
      <c r="AB19" s="105"/>
      <c r="AC19" s="105"/>
      <c r="AD19" s="105"/>
      <c r="AE19" s="105"/>
      <c r="AF19" s="31"/>
      <c r="AG19" s="113"/>
      <c r="AH19" s="33"/>
      <c r="AI19" s="31"/>
    </row>
    <row r="20" spans="1:34" ht="12">
      <c r="A20" s="88">
        <v>254</v>
      </c>
      <c r="B20" s="21">
        <v>3</v>
      </c>
      <c r="C20" s="23" t="str">
        <f>VLOOKUP(A:A,Gutpunkte!A:B,2,FALSE)</f>
        <v>Widmer Natalie</v>
      </c>
      <c r="D20" s="32">
        <f>VLOOKUP(A:A,Gutpunkte!A:D,4,FALSE)</f>
        <v>85</v>
      </c>
      <c r="E20" s="32" t="str">
        <f>VLOOKUP(A:A,Gutpunkte!A:E,5,FALSE)</f>
        <v>OA</v>
      </c>
      <c r="F20" s="23" t="s">
        <v>216</v>
      </c>
      <c r="G20" s="23" t="str">
        <f>VLOOKUP(A:A,Gutpunkte!A:C,3,FALSE)</f>
        <v>Heimiswil</v>
      </c>
      <c r="H20" s="122">
        <f>VLOOKUP(A:A,'Rangliste ab 9.Rang'!A:H,8,FALSE)</f>
        <v>100</v>
      </c>
      <c r="I20" s="23">
        <f>VLOOKUP(A:A,'Rangliste ab 9.Rang'!A:I,9,FALSE)</f>
        <v>96</v>
      </c>
      <c r="J20" s="122">
        <f>SUM(H20:I20)</f>
        <v>196</v>
      </c>
      <c r="K20" s="23">
        <f>VLOOKUP(A:A,'Rangliste ab 9.Rang'!A:K,11,FALSE)</f>
        <v>90</v>
      </c>
      <c r="L20" s="23">
        <f>VLOOKUP(A:A,'Rangliste ab 9.Rang'!A:L,12,FALSE)</f>
        <v>92</v>
      </c>
      <c r="M20" s="122">
        <f>SUM(K20:L20)</f>
        <v>182</v>
      </c>
      <c r="N20" s="122">
        <f>VLOOKUP(A:A,'Rangliste ab 9.Rang'!A:N,14,FALSE)</f>
        <v>100</v>
      </c>
      <c r="O20" s="23">
        <f>VLOOKUP(A:A,'Rangliste ab 9.Rang'!A:O,15,FALSE)</f>
        <v>95</v>
      </c>
      <c r="P20" s="122">
        <f>SUM(N20:O20)</f>
        <v>195</v>
      </c>
      <c r="Q20" s="122">
        <f>SUM(P20,M20,J20)</f>
        <v>573</v>
      </c>
      <c r="R20" s="23">
        <f>VLOOKUP(A:A,'Rangliste ab 9.Rang'!A:R,18,FALSE)</f>
        <v>100</v>
      </c>
      <c r="S20" s="23">
        <f>VLOOKUP(A:A,'Rangliste ab 9.Rang'!A:S,19,FALSE)</f>
        <v>860</v>
      </c>
      <c r="T20" s="122">
        <f>SUM(R20:S20)</f>
        <v>960</v>
      </c>
      <c r="U20" s="18"/>
      <c r="V20" s="105">
        <v>9.7</v>
      </c>
      <c r="W20" s="105">
        <v>9.9</v>
      </c>
      <c r="X20" s="105">
        <v>9.6</v>
      </c>
      <c r="Y20" s="105">
        <v>10.5</v>
      </c>
      <c r="Z20" s="105">
        <v>8.6</v>
      </c>
      <c r="AA20" s="105">
        <v>9.8</v>
      </c>
      <c r="AB20" s="105">
        <v>10</v>
      </c>
      <c r="AC20" s="105">
        <v>10.5</v>
      </c>
      <c r="AD20" s="105">
        <v>9.2</v>
      </c>
      <c r="AE20" s="105">
        <v>9.9</v>
      </c>
      <c r="AF20" s="31">
        <f>SUM(V20:AE20)</f>
        <v>97.70000000000002</v>
      </c>
      <c r="AG20" s="113"/>
      <c r="AH20" s="33">
        <f>Q20+AF20</f>
        <v>670.7</v>
      </c>
    </row>
    <row r="21" spans="1:34" ht="12">
      <c r="A21" s="88"/>
      <c r="C21" s="23"/>
      <c r="D21" s="32"/>
      <c r="E21" s="32"/>
      <c r="F21" s="23"/>
      <c r="G21" s="23"/>
      <c r="H21" s="122"/>
      <c r="I21" s="23"/>
      <c r="J21" s="122"/>
      <c r="K21" s="23"/>
      <c r="L21" s="23"/>
      <c r="M21" s="122"/>
      <c r="N21" s="122"/>
      <c r="O21" s="23"/>
      <c r="P21" s="122"/>
      <c r="Q21" s="122"/>
      <c r="R21" s="23"/>
      <c r="S21" s="23"/>
      <c r="T21" s="122"/>
      <c r="U21" s="18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31"/>
      <c r="AG21" s="113"/>
      <c r="AH21" s="33"/>
    </row>
    <row r="22" spans="1:34" ht="12">
      <c r="A22" s="88"/>
      <c r="C22" s="23"/>
      <c r="D22" s="32"/>
      <c r="E22" s="32"/>
      <c r="F22" s="23"/>
      <c r="G22" s="23"/>
      <c r="H22" s="122"/>
      <c r="I22" s="23"/>
      <c r="J22" s="122"/>
      <c r="K22" s="23"/>
      <c r="L22" s="23"/>
      <c r="M22" s="122"/>
      <c r="N22" s="122"/>
      <c r="O22" s="23"/>
      <c r="P22" s="122"/>
      <c r="Q22" s="122"/>
      <c r="R22" s="23"/>
      <c r="S22" s="23"/>
      <c r="T22" s="122"/>
      <c r="U22" s="18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31"/>
      <c r="AG22" s="113"/>
      <c r="AH22" s="33"/>
    </row>
    <row r="23" spans="1:34" ht="12">
      <c r="A23" s="88"/>
      <c r="C23" s="23"/>
      <c r="D23" s="32"/>
      <c r="E23" s="32"/>
      <c r="F23" s="23"/>
      <c r="G23" s="23"/>
      <c r="H23" s="122"/>
      <c r="I23" s="23"/>
      <c r="J23" s="122"/>
      <c r="K23" s="23"/>
      <c r="L23" s="23"/>
      <c r="M23" s="122"/>
      <c r="N23" s="122"/>
      <c r="O23" s="23"/>
      <c r="P23" s="122"/>
      <c r="Q23" s="122"/>
      <c r="R23" s="23"/>
      <c r="S23" s="23"/>
      <c r="T23" s="122"/>
      <c r="U23" s="18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31"/>
      <c r="AG23" s="113"/>
      <c r="AH23" s="33"/>
    </row>
    <row r="24" spans="1:34" ht="12">
      <c r="A24" s="88">
        <v>160</v>
      </c>
      <c r="B24" s="21">
        <v>4</v>
      </c>
      <c r="C24" s="23" t="str">
        <f>VLOOKUP(A:A,Gutpunkte!A:B,2,FALSE)</f>
        <v>Mösching Thomas</v>
      </c>
      <c r="D24" s="32">
        <f>VLOOKUP(A:A,Gutpunkte!A:D,4,FALSE)</f>
        <v>73</v>
      </c>
      <c r="E24" s="32" t="str">
        <f>VLOOKUP(A:A,Gutpunkte!A:E,5,FALSE)</f>
        <v>OL</v>
      </c>
      <c r="F24" s="23" t="s">
        <v>216</v>
      </c>
      <c r="G24" s="23" t="str">
        <f>VLOOKUP(A:A,Gutpunkte!A:C,3,FALSE)</f>
        <v>Spiez</v>
      </c>
      <c r="H24" s="23">
        <f>VLOOKUP(A:A,'Rangliste ab 9.Rang'!A:H,8,FALSE)</f>
        <v>96</v>
      </c>
      <c r="I24" s="23">
        <f>VLOOKUP(A:A,'Rangliste ab 9.Rang'!A:I,9,FALSE)</f>
        <v>97</v>
      </c>
      <c r="J24" s="122">
        <f>SUM(H24:I24)</f>
        <v>193</v>
      </c>
      <c r="K24" s="23">
        <f>VLOOKUP(A:A,'Rangliste ab 9.Rang'!A:K,11,FALSE)</f>
        <v>93</v>
      </c>
      <c r="L24" s="23">
        <f>VLOOKUP(A:A,'Rangliste ab 9.Rang'!A:L,12,FALSE)</f>
        <v>90</v>
      </c>
      <c r="M24" s="122">
        <f>SUM(K24:L24)</f>
        <v>183</v>
      </c>
      <c r="N24" s="23">
        <f>VLOOKUP(A:A,'Rangliste ab 9.Rang'!A:N,14,FALSE)</f>
        <v>98</v>
      </c>
      <c r="O24" s="23">
        <f>VLOOKUP(A:A,'Rangliste ab 9.Rang'!A:O,15,FALSE)</f>
        <v>93</v>
      </c>
      <c r="P24" s="122">
        <f>SUM(N24:O24)</f>
        <v>191</v>
      </c>
      <c r="Q24" s="122">
        <f>SUM(P24,M24,J24)</f>
        <v>567</v>
      </c>
      <c r="R24" s="23">
        <f>VLOOKUP(A:A,'Rangliste ab 9.Rang'!A:R,18,FALSE)</f>
        <v>95</v>
      </c>
      <c r="S24" s="23">
        <f>VLOOKUP(A:A,'Rangliste ab 9.Rang'!A:S,19,FALSE)</f>
        <v>1250</v>
      </c>
      <c r="T24" s="122">
        <f>SUM(R24:S24)</f>
        <v>1345</v>
      </c>
      <c r="U24" s="18"/>
      <c r="V24" s="105">
        <v>10.2</v>
      </c>
      <c r="W24" s="105">
        <v>9.9</v>
      </c>
      <c r="X24" s="105">
        <v>9.9</v>
      </c>
      <c r="Y24" s="105">
        <v>9.4</v>
      </c>
      <c r="Z24" s="105">
        <v>9.8</v>
      </c>
      <c r="AA24" s="105">
        <v>8.6</v>
      </c>
      <c r="AB24" s="105">
        <v>9.2</v>
      </c>
      <c r="AC24" s="105">
        <v>9.7</v>
      </c>
      <c r="AD24" s="105">
        <v>9.3</v>
      </c>
      <c r="AE24" s="105">
        <v>9.2</v>
      </c>
      <c r="AF24" s="31">
        <f>SUM(V24:AE24)</f>
        <v>95.2</v>
      </c>
      <c r="AG24" s="113"/>
      <c r="AH24" s="33">
        <f>Q24+AF24</f>
        <v>662.2</v>
      </c>
    </row>
    <row r="25" spans="1:34" ht="12">
      <c r="A25" s="88"/>
      <c r="C25" s="23"/>
      <c r="D25" s="32"/>
      <c r="E25" s="32"/>
      <c r="F25" s="23"/>
      <c r="G25" s="23"/>
      <c r="H25" s="23"/>
      <c r="I25" s="23"/>
      <c r="J25" s="122"/>
      <c r="K25" s="23"/>
      <c r="L25" s="23"/>
      <c r="M25" s="122"/>
      <c r="N25" s="23"/>
      <c r="O25" s="23"/>
      <c r="P25" s="122"/>
      <c r="Q25" s="122"/>
      <c r="R25" s="23"/>
      <c r="S25" s="23"/>
      <c r="T25" s="122"/>
      <c r="U25" s="18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31"/>
      <c r="AG25" s="113"/>
      <c r="AH25" s="33"/>
    </row>
    <row r="26" spans="1:34" ht="12">
      <c r="A26" s="88"/>
      <c r="C26" s="23"/>
      <c r="D26" s="32"/>
      <c r="E26" s="32"/>
      <c r="F26" s="23"/>
      <c r="G26" s="23"/>
      <c r="H26" s="23"/>
      <c r="I26" s="23"/>
      <c r="J26" s="122"/>
      <c r="K26" s="23"/>
      <c r="L26" s="23"/>
      <c r="M26" s="122"/>
      <c r="N26" s="23"/>
      <c r="O26" s="23"/>
      <c r="P26" s="122"/>
      <c r="Q26" s="122"/>
      <c r="R26" s="23"/>
      <c r="S26" s="23"/>
      <c r="T26" s="122"/>
      <c r="U26" s="18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31"/>
      <c r="AG26" s="113"/>
      <c r="AH26" s="33"/>
    </row>
    <row r="27" spans="1:34" ht="12">
      <c r="A27" s="88"/>
      <c r="C27" s="23"/>
      <c r="D27" s="32"/>
      <c r="E27" s="32"/>
      <c r="F27" s="23"/>
      <c r="G27" s="23"/>
      <c r="H27" s="23"/>
      <c r="I27" s="23"/>
      <c r="J27" s="122"/>
      <c r="K27" s="23"/>
      <c r="L27" s="23"/>
      <c r="M27" s="122"/>
      <c r="N27" s="23"/>
      <c r="O27" s="23"/>
      <c r="P27" s="122"/>
      <c r="Q27" s="122"/>
      <c r="R27" s="23"/>
      <c r="S27" s="23"/>
      <c r="T27" s="122"/>
      <c r="U27" s="18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31"/>
      <c r="AG27" s="113"/>
      <c r="AH27" s="33"/>
    </row>
    <row r="28" spans="1:34" ht="12">
      <c r="A28" s="88">
        <v>283</v>
      </c>
      <c r="B28" s="21">
        <v>5</v>
      </c>
      <c r="C28" s="23" t="str">
        <f>VLOOKUP(A:A,Gutpunkte!A:B,2,FALSE)</f>
        <v>Germann Isabelle</v>
      </c>
      <c r="D28" s="32">
        <f>VLOOKUP(A:A,Gutpunkte!A:D,4,FALSE)</f>
        <v>94</v>
      </c>
      <c r="E28" s="32" t="str">
        <f>VLOOKUP(A:A,Gutpunkte!A:E,5,FALSE)</f>
        <v>MI</v>
      </c>
      <c r="F28" s="23" t="s">
        <v>216</v>
      </c>
      <c r="G28" s="23" t="str">
        <f>VLOOKUP(A:A,Gutpunkte!A:C,3,FALSE)</f>
        <v>Wabern</v>
      </c>
      <c r="H28" s="23">
        <f>VLOOKUP(A:A,'Rangliste ab 9.Rang'!A:H,8,FALSE)</f>
        <v>95</v>
      </c>
      <c r="I28" s="23">
        <f>VLOOKUP(A:A,'Rangliste ab 9.Rang'!A:I,9,FALSE)</f>
        <v>95</v>
      </c>
      <c r="J28" s="122">
        <f>SUM(H28:I28)</f>
        <v>190</v>
      </c>
      <c r="K28" s="23">
        <f>VLOOKUP(A:A,'Rangliste ab 9.Rang'!A:K,11,FALSE)</f>
        <v>91</v>
      </c>
      <c r="L28" s="23">
        <f>VLOOKUP(A:A,'Rangliste ab 9.Rang'!A:L,12,FALSE)</f>
        <v>93</v>
      </c>
      <c r="M28" s="122">
        <f>SUM(K28:L28)</f>
        <v>184</v>
      </c>
      <c r="N28" s="23">
        <f>VLOOKUP(A:A,'Rangliste ab 9.Rang'!A:N,14,FALSE)</f>
        <v>97</v>
      </c>
      <c r="O28" s="23">
        <f>VLOOKUP(A:A,'Rangliste ab 9.Rang'!A:O,15,FALSE)</f>
        <v>95</v>
      </c>
      <c r="P28" s="122">
        <f>SUM(N28:O28)</f>
        <v>192</v>
      </c>
      <c r="Q28" s="122">
        <f>SUM(P28,M28,J28)</f>
        <v>566</v>
      </c>
      <c r="R28" s="23">
        <f>VLOOKUP(A:A,'Rangliste ab 9.Rang'!A:R,18,FALSE)</f>
        <v>95</v>
      </c>
      <c r="S28" s="23">
        <f>VLOOKUP(A:A,'Rangliste ab 9.Rang'!A:S,19,FALSE)</f>
        <v>170</v>
      </c>
      <c r="T28" s="122">
        <f>SUM(R28:S28)</f>
        <v>265</v>
      </c>
      <c r="U28" s="18"/>
      <c r="V28" s="105">
        <v>9.7</v>
      </c>
      <c r="W28" s="105">
        <v>10.4</v>
      </c>
      <c r="X28" s="105">
        <v>10.1</v>
      </c>
      <c r="Y28" s="105">
        <v>8.9</v>
      </c>
      <c r="Z28" s="105">
        <v>9.5</v>
      </c>
      <c r="AA28" s="105">
        <v>9.5</v>
      </c>
      <c r="AB28" s="105">
        <v>9.6</v>
      </c>
      <c r="AC28" s="105">
        <v>8.1</v>
      </c>
      <c r="AD28" s="105">
        <v>10.7</v>
      </c>
      <c r="AE28" s="105">
        <v>9.6</v>
      </c>
      <c r="AF28" s="31">
        <f>SUM(V28:AE28)</f>
        <v>96.1</v>
      </c>
      <c r="AG28" s="113"/>
      <c r="AH28" s="33">
        <f>Q28+AF28</f>
        <v>662.1</v>
      </c>
    </row>
    <row r="29" spans="1:34" ht="12">
      <c r="A29" s="88"/>
      <c r="C29" s="23"/>
      <c r="D29" s="32"/>
      <c r="E29" s="32"/>
      <c r="F29" s="23"/>
      <c r="G29" s="23"/>
      <c r="H29" s="23"/>
      <c r="I29" s="23"/>
      <c r="J29" s="122"/>
      <c r="K29" s="23"/>
      <c r="L29" s="23"/>
      <c r="M29" s="122"/>
      <c r="N29" s="23"/>
      <c r="O29" s="23"/>
      <c r="P29" s="122"/>
      <c r="Q29" s="122"/>
      <c r="R29" s="23"/>
      <c r="S29" s="23"/>
      <c r="T29" s="122"/>
      <c r="U29" s="18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31"/>
      <c r="AG29" s="113"/>
      <c r="AH29" s="33"/>
    </row>
    <row r="30" spans="1:34" ht="12">
      <c r="A30" s="88"/>
      <c r="C30" s="23"/>
      <c r="D30" s="32"/>
      <c r="E30" s="32"/>
      <c r="F30" s="23"/>
      <c r="G30" s="23"/>
      <c r="H30" s="23"/>
      <c r="I30" s="23"/>
      <c r="J30" s="122"/>
      <c r="K30" s="23"/>
      <c r="L30" s="23"/>
      <c r="M30" s="122"/>
      <c r="N30" s="23"/>
      <c r="O30" s="23"/>
      <c r="P30" s="122"/>
      <c r="Q30" s="122"/>
      <c r="R30" s="23"/>
      <c r="S30" s="23"/>
      <c r="T30" s="122"/>
      <c r="U30" s="18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31"/>
      <c r="AG30" s="113"/>
      <c r="AH30" s="33"/>
    </row>
    <row r="31" spans="1:34" ht="12">
      <c r="A31" s="88"/>
      <c r="C31" s="23"/>
      <c r="D31" s="32"/>
      <c r="E31" s="32"/>
      <c r="F31" s="23"/>
      <c r="G31" s="23"/>
      <c r="H31" s="23"/>
      <c r="I31" s="23"/>
      <c r="J31" s="122"/>
      <c r="K31" s="23"/>
      <c r="L31" s="23"/>
      <c r="M31" s="122"/>
      <c r="N31" s="23"/>
      <c r="O31" s="23"/>
      <c r="P31" s="122"/>
      <c r="Q31" s="122"/>
      <c r="R31" s="23"/>
      <c r="S31" s="23"/>
      <c r="T31" s="122"/>
      <c r="U31" s="18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31"/>
      <c r="AG31" s="113"/>
      <c r="AH31" s="33"/>
    </row>
    <row r="32" spans="1:34" ht="12">
      <c r="A32" s="88">
        <v>156</v>
      </c>
      <c r="B32" s="21">
        <v>6</v>
      </c>
      <c r="C32" s="23" t="str">
        <f>VLOOKUP(A:A,Gutpunkte!A:B,2,FALSE)</f>
        <v>Mischler Jasmin</v>
      </c>
      <c r="D32" s="32">
        <f>VLOOKUP(A:A,Gutpunkte!A:D,4,FALSE)</f>
        <v>92</v>
      </c>
      <c r="E32" s="32" t="str">
        <f>VLOOKUP(A:A,Gutpunkte!A:E,5,FALSE)</f>
        <v>MI</v>
      </c>
      <c r="F32" s="23" t="s">
        <v>216</v>
      </c>
      <c r="G32" s="23" t="str">
        <f>VLOOKUP(A:A,Gutpunkte!A:C,3,FALSE)</f>
        <v>Mittelhäusern</v>
      </c>
      <c r="H32" s="23">
        <f>VLOOKUP(A:A,'Rangliste ab 9.Rang'!A:H,8,FALSE)</f>
        <v>96</v>
      </c>
      <c r="I32" s="23">
        <f>VLOOKUP(A:A,'Rangliste ab 9.Rang'!A:I,9,FALSE)</f>
        <v>94</v>
      </c>
      <c r="J32" s="122">
        <f>SUM(H32:I32)</f>
        <v>190</v>
      </c>
      <c r="K32" s="23">
        <f>VLOOKUP(A:A,'Rangliste ab 9.Rang'!A:K,11,FALSE)</f>
        <v>92</v>
      </c>
      <c r="L32" s="23">
        <f>VLOOKUP(A:A,'Rangliste ab 9.Rang'!A:L,12,FALSE)</f>
        <v>94</v>
      </c>
      <c r="M32" s="122">
        <f>SUM(K32:L32)</f>
        <v>186</v>
      </c>
      <c r="N32" s="23">
        <f>VLOOKUP(A:A,'Rangliste ab 9.Rang'!A:N,14,FALSE)</f>
        <v>93</v>
      </c>
      <c r="O32" s="23">
        <f>VLOOKUP(A:A,'Rangliste ab 9.Rang'!A:O,15,FALSE)</f>
        <v>97</v>
      </c>
      <c r="P32" s="122">
        <f>SUM(N32:O32)</f>
        <v>190</v>
      </c>
      <c r="Q32" s="122">
        <f>SUM(P32,M32,J32)</f>
        <v>566</v>
      </c>
      <c r="R32" s="23">
        <f>VLOOKUP(A:A,'Rangliste ab 9.Rang'!A:R,18,FALSE)</f>
        <v>95</v>
      </c>
      <c r="S32" s="23">
        <f>VLOOKUP(A:A,'Rangliste ab 9.Rang'!A:S,19,FALSE)</f>
        <v>290</v>
      </c>
      <c r="T32" s="122">
        <f>SUM(R32:S32)</f>
        <v>385</v>
      </c>
      <c r="U32" s="18"/>
      <c r="V32" s="105">
        <v>10</v>
      </c>
      <c r="W32" s="105">
        <v>10</v>
      </c>
      <c r="X32" s="105">
        <v>9.4</v>
      </c>
      <c r="Y32" s="105">
        <v>10.5</v>
      </c>
      <c r="Z32" s="105">
        <v>9.8</v>
      </c>
      <c r="AA32" s="105">
        <v>8.9</v>
      </c>
      <c r="AB32" s="105">
        <v>8.7</v>
      </c>
      <c r="AC32" s="105">
        <v>10</v>
      </c>
      <c r="AD32" s="105">
        <v>9</v>
      </c>
      <c r="AE32" s="105">
        <v>9.2</v>
      </c>
      <c r="AF32" s="31">
        <f>SUM(V32:AE32)</f>
        <v>95.5</v>
      </c>
      <c r="AG32" s="113"/>
      <c r="AH32" s="33">
        <f>Q32+AF32</f>
        <v>661.5</v>
      </c>
    </row>
    <row r="33" spans="1:34" ht="12">
      <c r="A33" s="88"/>
      <c r="C33" s="23"/>
      <c r="D33" s="32"/>
      <c r="E33" s="32"/>
      <c r="F33" s="23"/>
      <c r="G33" s="23"/>
      <c r="H33" s="23"/>
      <c r="I33" s="23"/>
      <c r="J33" s="122"/>
      <c r="K33" s="23"/>
      <c r="L33" s="23"/>
      <c r="M33" s="122"/>
      <c r="N33" s="23"/>
      <c r="O33" s="23"/>
      <c r="P33" s="122"/>
      <c r="Q33" s="122"/>
      <c r="R33" s="23"/>
      <c r="S33" s="23"/>
      <c r="T33" s="122"/>
      <c r="U33" s="18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31"/>
      <c r="AG33" s="113"/>
      <c r="AH33" s="33"/>
    </row>
    <row r="34" spans="1:34" ht="12">
      <c r="A34" s="88"/>
      <c r="C34" s="23"/>
      <c r="D34" s="32"/>
      <c r="E34" s="32"/>
      <c r="F34" s="23"/>
      <c r="G34" s="23"/>
      <c r="H34" s="23"/>
      <c r="I34" s="23"/>
      <c r="J34" s="122"/>
      <c r="K34" s="23"/>
      <c r="L34" s="23"/>
      <c r="M34" s="122"/>
      <c r="N34" s="23"/>
      <c r="O34" s="23"/>
      <c r="P34" s="122"/>
      <c r="Q34" s="122"/>
      <c r="R34" s="23"/>
      <c r="S34" s="23"/>
      <c r="T34" s="122"/>
      <c r="U34" s="18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31"/>
      <c r="AG34" s="113"/>
      <c r="AH34" s="33"/>
    </row>
    <row r="35" spans="1:34" ht="12">
      <c r="A35" s="88"/>
      <c r="C35" s="23"/>
      <c r="D35" s="32"/>
      <c r="E35" s="32"/>
      <c r="F35" s="23"/>
      <c r="G35" s="23"/>
      <c r="H35" s="23"/>
      <c r="I35" s="23"/>
      <c r="J35" s="122"/>
      <c r="K35" s="23"/>
      <c r="L35" s="23"/>
      <c r="M35" s="122"/>
      <c r="N35" s="23"/>
      <c r="O35" s="23"/>
      <c r="P35" s="122"/>
      <c r="Q35" s="122"/>
      <c r="R35" s="23"/>
      <c r="S35" s="23"/>
      <c r="T35" s="122"/>
      <c r="U35" s="18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31"/>
      <c r="AG35" s="113"/>
      <c r="AH35" s="33"/>
    </row>
    <row r="36" spans="1:34" ht="12">
      <c r="A36" s="88">
        <v>297</v>
      </c>
      <c r="B36" s="21">
        <v>7</v>
      </c>
      <c r="C36" s="23" t="str">
        <f>VLOOKUP(A:A,Gutpunkte!A:B,2,FALSE)</f>
        <v>Rieder Marco</v>
      </c>
      <c r="D36" s="32">
        <f>VLOOKUP(A:A,Gutpunkte!A:D,4,FALSE)</f>
        <v>74</v>
      </c>
      <c r="E36" s="32" t="str">
        <f>VLOOKUP(A:A,Gutpunkte!A:E,5,FALSE)</f>
        <v>OL</v>
      </c>
      <c r="F36" s="23" t="s">
        <v>216</v>
      </c>
      <c r="G36" s="23" t="str">
        <f>VLOOKUP(A:A,Gutpunkte!A:C,3,FALSE)</f>
        <v>Lenk</v>
      </c>
      <c r="H36" s="23">
        <f>VLOOKUP(A:A,'Rangliste ab 9.Rang'!A:H,8,FALSE)</f>
        <v>98</v>
      </c>
      <c r="I36" s="23">
        <f>VLOOKUP(A:A,'Rangliste ab 9.Rang'!A:I,9,FALSE)</f>
        <v>97</v>
      </c>
      <c r="J36" s="122">
        <f>SUM(H36:I36)</f>
        <v>195</v>
      </c>
      <c r="K36" s="23">
        <f>VLOOKUP(A:A,'Rangliste ab 9.Rang'!A:K,11,FALSE)</f>
        <v>91</v>
      </c>
      <c r="L36" s="23">
        <f>VLOOKUP(A:A,'Rangliste ab 9.Rang'!A:L,12,FALSE)</f>
        <v>91</v>
      </c>
      <c r="M36" s="122">
        <f>SUM(K36:L36)</f>
        <v>182</v>
      </c>
      <c r="N36" s="23">
        <f>VLOOKUP(A:A,'Rangliste ab 9.Rang'!A:N,14,FALSE)</f>
        <v>97</v>
      </c>
      <c r="O36" s="23">
        <f>VLOOKUP(A:A,'Rangliste ab 9.Rang'!A:O,15,FALSE)</f>
        <v>93</v>
      </c>
      <c r="P36" s="122">
        <f>SUM(N36:O36)</f>
        <v>190</v>
      </c>
      <c r="Q36" s="122">
        <f>SUM(P36,M36,J36)</f>
        <v>567</v>
      </c>
      <c r="R36" s="23">
        <f>VLOOKUP(A:A,'Rangliste ab 9.Rang'!A:R,18,FALSE)</f>
        <v>95</v>
      </c>
      <c r="S36" s="23">
        <f>VLOOKUP(A:A,'Rangliste ab 9.Rang'!A:S,19,FALSE)</f>
        <v>200</v>
      </c>
      <c r="T36" s="122">
        <f>SUM(R36:S36)</f>
        <v>295</v>
      </c>
      <c r="U36" s="18"/>
      <c r="V36" s="105">
        <v>9.7</v>
      </c>
      <c r="W36" s="105">
        <v>7.3</v>
      </c>
      <c r="X36" s="105">
        <v>10.7</v>
      </c>
      <c r="Y36" s="105">
        <v>9.4</v>
      </c>
      <c r="Z36" s="105">
        <v>10</v>
      </c>
      <c r="AA36" s="105">
        <v>10.2</v>
      </c>
      <c r="AB36" s="105">
        <v>9.1</v>
      </c>
      <c r="AC36" s="105">
        <v>7.3</v>
      </c>
      <c r="AD36" s="105">
        <v>10.3</v>
      </c>
      <c r="AE36" s="105">
        <v>8.4</v>
      </c>
      <c r="AF36" s="31">
        <f>SUM(V36:AE36)</f>
        <v>92.39999999999999</v>
      </c>
      <c r="AG36" s="113"/>
      <c r="AH36" s="33">
        <f>Q36+AF36</f>
        <v>659.4</v>
      </c>
    </row>
    <row r="37" spans="1:34" ht="12">
      <c r="A37" s="88"/>
      <c r="C37" s="23"/>
      <c r="D37" s="32"/>
      <c r="E37" s="32"/>
      <c r="F37" s="23"/>
      <c r="G37" s="23"/>
      <c r="H37" s="23"/>
      <c r="I37" s="23"/>
      <c r="J37" s="122"/>
      <c r="K37" s="23"/>
      <c r="L37" s="23"/>
      <c r="M37" s="122"/>
      <c r="N37" s="23"/>
      <c r="O37" s="23"/>
      <c r="P37" s="122"/>
      <c r="Q37" s="122"/>
      <c r="R37" s="23"/>
      <c r="S37" s="23"/>
      <c r="T37" s="122"/>
      <c r="U37" s="18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31"/>
      <c r="AG37" s="113"/>
      <c r="AH37" s="33"/>
    </row>
    <row r="38" spans="1:34" ht="12">
      <c r="A38" s="88"/>
      <c r="C38" s="23"/>
      <c r="D38" s="32"/>
      <c r="E38" s="32"/>
      <c r="F38" s="23"/>
      <c r="G38" s="23"/>
      <c r="H38" s="23"/>
      <c r="I38" s="23"/>
      <c r="J38" s="122"/>
      <c r="K38" s="23"/>
      <c r="L38" s="23"/>
      <c r="M38" s="122"/>
      <c r="N38" s="23"/>
      <c r="O38" s="23"/>
      <c r="P38" s="122"/>
      <c r="Q38" s="122"/>
      <c r="R38" s="23"/>
      <c r="S38" s="23"/>
      <c r="T38" s="122"/>
      <c r="U38" s="18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31"/>
      <c r="AG38" s="113"/>
      <c r="AH38" s="33"/>
    </row>
    <row r="39" spans="1:34" ht="12">
      <c r="A39" s="88"/>
      <c r="C39" s="23"/>
      <c r="D39" s="32"/>
      <c r="E39" s="32"/>
      <c r="F39" s="23"/>
      <c r="G39" s="23"/>
      <c r="H39" s="23"/>
      <c r="I39" s="23"/>
      <c r="J39" s="122"/>
      <c r="K39" s="23"/>
      <c r="L39" s="23"/>
      <c r="M39" s="122"/>
      <c r="N39" s="23"/>
      <c r="O39" s="23"/>
      <c r="P39" s="122"/>
      <c r="Q39" s="122"/>
      <c r="R39" s="23"/>
      <c r="S39" s="23"/>
      <c r="T39" s="122"/>
      <c r="U39" s="18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31"/>
      <c r="AG39" s="113"/>
      <c r="AH39" s="33"/>
    </row>
    <row r="40" spans="1:34" ht="12">
      <c r="A40" s="88">
        <v>166</v>
      </c>
      <c r="B40" s="21">
        <v>8</v>
      </c>
      <c r="C40" s="23" t="str">
        <f>VLOOKUP(A:A,Gutpunkte!A:B,2,FALSE)</f>
        <v>Neuenschwander Marc</v>
      </c>
      <c r="D40" s="32">
        <f>VLOOKUP(A:A,Gutpunkte!A:D,4,FALSE)</f>
        <v>75</v>
      </c>
      <c r="E40" s="32" t="str">
        <f>VLOOKUP(A:A,Gutpunkte!A:E,5,FALSE)</f>
        <v>EM</v>
      </c>
      <c r="F40" s="23" t="s">
        <v>216</v>
      </c>
      <c r="G40" s="23" t="str">
        <f>VLOOKUP(A:A,Gutpunkte!A:C,3,FALSE)</f>
        <v>Hettiswil</v>
      </c>
      <c r="H40" s="23">
        <f>VLOOKUP(A:A,'Rangliste ab 9.Rang'!A:H,8,FALSE)</f>
        <v>97</v>
      </c>
      <c r="I40" s="23">
        <f>VLOOKUP(A:A,'Rangliste ab 9.Rang'!A:I,9,FALSE)</f>
        <v>98</v>
      </c>
      <c r="J40" s="122">
        <f>SUM(H40:I40)</f>
        <v>195</v>
      </c>
      <c r="K40" s="23">
        <f>VLOOKUP(A:A,'Rangliste ab 9.Rang'!A:K,11,FALSE)</f>
        <v>93</v>
      </c>
      <c r="L40" s="23">
        <f>VLOOKUP(A:A,'Rangliste ab 9.Rang'!A:L,12,FALSE)</f>
        <v>93</v>
      </c>
      <c r="M40" s="122">
        <f>SUM(K40:L40)</f>
        <v>186</v>
      </c>
      <c r="N40" s="23">
        <f>VLOOKUP(A:A,'Rangliste ab 9.Rang'!A:N,14,FALSE)</f>
        <v>92</v>
      </c>
      <c r="O40" s="23">
        <f>VLOOKUP(A:A,'Rangliste ab 9.Rang'!A:O,15,FALSE)</f>
        <v>96</v>
      </c>
      <c r="P40" s="122">
        <f>SUM(N40:O40)</f>
        <v>188</v>
      </c>
      <c r="Q40" s="122">
        <f>SUM(P40,M40,J40)</f>
        <v>569</v>
      </c>
      <c r="R40" s="23">
        <f>VLOOKUP(A:A,'Rangliste ab 9.Rang'!A:R,18,FALSE)</f>
        <v>100</v>
      </c>
      <c r="S40" s="23">
        <f>VLOOKUP(A:A,'Rangliste ab 9.Rang'!A:S,19,FALSE)</f>
        <v>710</v>
      </c>
      <c r="T40" s="122">
        <f>SUM(R40:S40)</f>
        <v>810</v>
      </c>
      <c r="U40" s="18"/>
      <c r="V40" s="105">
        <v>8.2</v>
      </c>
      <c r="W40" s="105">
        <v>9.2</v>
      </c>
      <c r="X40" s="105">
        <v>10</v>
      </c>
      <c r="Y40" s="105">
        <v>9.5</v>
      </c>
      <c r="Z40" s="105">
        <v>6.9</v>
      </c>
      <c r="AA40" s="105">
        <v>7.8</v>
      </c>
      <c r="AB40" s="105">
        <v>10.5</v>
      </c>
      <c r="AC40" s="105">
        <v>10.4</v>
      </c>
      <c r="AD40" s="105">
        <v>9.1</v>
      </c>
      <c r="AE40" s="105">
        <v>8.1</v>
      </c>
      <c r="AF40" s="31">
        <f>SUM(V40:AE40)</f>
        <v>89.69999999999999</v>
      </c>
      <c r="AG40" s="113"/>
      <c r="AH40" s="33">
        <f>Q40+AF40</f>
        <v>658.7</v>
      </c>
    </row>
    <row r="41" spans="1:34" ht="12">
      <c r="A41" s="106"/>
      <c r="C41" s="23"/>
      <c r="D41" s="32"/>
      <c r="E41" s="32"/>
      <c r="F41" s="23"/>
      <c r="G41" s="23"/>
      <c r="H41" s="23"/>
      <c r="I41" s="23"/>
      <c r="J41" s="4"/>
      <c r="K41" s="23"/>
      <c r="L41" s="23"/>
      <c r="M41" s="4"/>
      <c r="N41" s="23"/>
      <c r="O41" s="23"/>
      <c r="P41" s="4"/>
      <c r="R41" s="107"/>
      <c r="S41" s="23"/>
      <c r="T41" s="18"/>
      <c r="U41" s="18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31"/>
      <c r="AG41" s="113"/>
      <c r="AH41" s="33"/>
    </row>
    <row r="42" spans="1:34" ht="12">
      <c r="A42" s="106"/>
      <c r="C42" s="23"/>
      <c r="D42" s="32"/>
      <c r="E42" s="32"/>
      <c r="F42" s="23"/>
      <c r="G42" s="23"/>
      <c r="H42" s="23"/>
      <c r="I42" s="23"/>
      <c r="J42" s="4"/>
      <c r="K42" s="23"/>
      <c r="L42" s="23"/>
      <c r="M42" s="4"/>
      <c r="N42" s="23"/>
      <c r="O42" s="23"/>
      <c r="P42" s="4"/>
      <c r="R42" s="107"/>
      <c r="S42" s="23"/>
      <c r="T42" s="18"/>
      <c r="U42" s="18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31"/>
      <c r="AG42" s="113"/>
      <c r="AH42" s="33"/>
    </row>
    <row r="43" spans="1:35" ht="12">
      <c r="A43" s="106"/>
      <c r="C43" s="23"/>
      <c r="D43" s="32"/>
      <c r="E43" s="32"/>
      <c r="F43" s="23"/>
      <c r="G43" s="23"/>
      <c r="H43" s="23"/>
      <c r="I43" s="23"/>
      <c r="J43" s="4"/>
      <c r="K43" s="23"/>
      <c r="L43" s="23"/>
      <c r="M43" s="4"/>
      <c r="N43" s="23"/>
      <c r="O43" s="23"/>
      <c r="P43" s="4"/>
      <c r="R43" s="107"/>
      <c r="S43" s="23"/>
      <c r="T43" s="18"/>
      <c r="U43" s="18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31"/>
      <c r="AG43" s="113"/>
      <c r="AH43" s="33"/>
      <c r="AI43" s="31"/>
    </row>
    <row r="44" spans="1:34" ht="12">
      <c r="A44" s="106"/>
      <c r="C44" s="23"/>
      <c r="D44" s="32"/>
      <c r="E44" s="32"/>
      <c r="F44" s="23"/>
      <c r="G44" s="23"/>
      <c r="H44" s="23"/>
      <c r="I44" s="23"/>
      <c r="J44" s="4"/>
      <c r="K44" s="23"/>
      <c r="L44" s="23"/>
      <c r="M44" s="4"/>
      <c r="N44" s="23"/>
      <c r="O44" s="23"/>
      <c r="P44" s="4"/>
      <c r="R44" s="107"/>
      <c r="S44" s="23"/>
      <c r="T44" s="18"/>
      <c r="U44" s="18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31"/>
      <c r="AG44" s="113"/>
      <c r="AH44" s="33"/>
    </row>
  </sheetData>
  <sheetProtection selectLockedCells="1"/>
  <mergeCells count="6">
    <mergeCell ref="B2:AH2"/>
    <mergeCell ref="B3:AH3"/>
    <mergeCell ref="R9:T9"/>
    <mergeCell ref="H8:J8"/>
    <mergeCell ref="K8:M8"/>
    <mergeCell ref="N8:P8"/>
  </mergeCells>
  <printOptions/>
  <pageMargins left="0.07874015748031496" right="0.07874015748031496" top="0.7874015748031497" bottom="0.1968503937007874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8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1.421875" style="88" customWidth="1"/>
    <col min="2" max="2" width="4.421875" style="116" customWidth="1"/>
    <col min="3" max="3" width="21.57421875" style="1" customWidth="1"/>
    <col min="4" max="4" width="4.28125" style="1" customWidth="1"/>
    <col min="5" max="5" width="3.28125" style="1" customWidth="1"/>
    <col min="6" max="6" width="3.00390625" style="1" customWidth="1"/>
    <col min="7" max="7" width="16.8515625" style="1" customWidth="1"/>
    <col min="8" max="9" width="3.7109375" style="85" customWidth="1"/>
    <col min="10" max="10" width="4.28125" style="82" customWidth="1"/>
    <col min="11" max="12" width="3.7109375" style="85" customWidth="1"/>
    <col min="13" max="13" width="4.28125" style="82" customWidth="1"/>
    <col min="14" max="15" width="3.7109375" style="85" customWidth="1"/>
    <col min="16" max="16" width="4.28125" style="82" customWidth="1"/>
    <col min="17" max="17" width="5.421875" style="4" customWidth="1"/>
    <col min="18" max="18" width="4.421875" style="88" customWidth="1"/>
    <col min="19" max="19" width="5.140625" style="1" customWidth="1"/>
    <col min="20" max="20" width="7.140625" style="4" customWidth="1"/>
    <col min="21" max="21" width="5.421875" style="4" customWidth="1"/>
    <col min="22" max="22" width="8.00390625" style="1" customWidth="1"/>
    <col min="23" max="23" width="6.00390625" style="4" customWidth="1"/>
    <col min="24" max="24" width="5.8515625" style="1" customWidth="1"/>
    <col min="25" max="25" width="4.421875" style="1" customWidth="1"/>
    <col min="26" max="26" width="5.421875" style="1" customWidth="1"/>
    <col min="27" max="16384" width="11.421875" style="1" customWidth="1"/>
  </cols>
  <sheetData>
    <row r="2" spans="2:23" s="88" customFormat="1" ht="15.75">
      <c r="B2" s="114"/>
      <c r="C2" s="83"/>
      <c r="D2" s="83"/>
      <c r="E2" s="83"/>
      <c r="F2" s="83"/>
      <c r="G2" s="83" t="s">
        <v>416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90"/>
      <c r="W2" s="90"/>
    </row>
    <row r="3" spans="2:23" s="88" customFormat="1" ht="15.75">
      <c r="B3" s="114"/>
      <c r="C3" s="83"/>
      <c r="D3" s="83"/>
      <c r="E3" s="83"/>
      <c r="F3" s="83"/>
      <c r="G3" s="83" t="s">
        <v>418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90"/>
      <c r="W3" s="90"/>
    </row>
    <row r="4" spans="2:20" ht="15.75">
      <c r="B4" s="115"/>
      <c r="C4" s="24"/>
      <c r="D4" s="24"/>
      <c r="E4" s="24"/>
      <c r="F4" s="24"/>
      <c r="G4" s="24"/>
      <c r="H4" s="84"/>
      <c r="I4" s="84"/>
      <c r="J4" s="24"/>
      <c r="K4" s="84"/>
      <c r="L4" s="84"/>
      <c r="M4" s="24"/>
      <c r="N4" s="84"/>
      <c r="O4" s="84"/>
      <c r="P4" s="24"/>
      <c r="Q4" s="24"/>
      <c r="R4" s="84"/>
      <c r="S4" s="24"/>
      <c r="T4" s="24"/>
    </row>
    <row r="5" spans="9:23" ht="12.75" customHeight="1">
      <c r="I5" s="86" t="s">
        <v>167</v>
      </c>
      <c r="J5" s="80"/>
      <c r="L5" s="86" t="s">
        <v>168</v>
      </c>
      <c r="M5" s="80"/>
      <c r="O5" s="86" t="s">
        <v>169</v>
      </c>
      <c r="P5" s="80"/>
      <c r="R5" s="132" t="s">
        <v>6</v>
      </c>
      <c r="S5" s="132"/>
      <c r="T5" s="132"/>
      <c r="U5" s="5"/>
      <c r="V5" s="5"/>
      <c r="W5" s="5"/>
    </row>
    <row r="6" spans="1:32" s="2" customFormat="1" ht="23.25" customHeight="1">
      <c r="A6" s="99" t="s">
        <v>214</v>
      </c>
      <c r="B6" s="121"/>
      <c r="C6" s="122" t="s">
        <v>1</v>
      </c>
      <c r="D6" s="123" t="s">
        <v>2</v>
      </c>
      <c r="E6" s="123" t="s">
        <v>3</v>
      </c>
      <c r="F6" s="122"/>
      <c r="G6" s="122" t="s">
        <v>4</v>
      </c>
      <c r="H6" s="119">
        <v>1</v>
      </c>
      <c r="I6" s="119">
        <v>2</v>
      </c>
      <c r="J6" s="124" t="s">
        <v>164</v>
      </c>
      <c r="K6" s="119">
        <v>1</v>
      </c>
      <c r="L6" s="119">
        <v>2</v>
      </c>
      <c r="M6" s="124" t="s">
        <v>165</v>
      </c>
      <c r="N6" s="119">
        <v>1</v>
      </c>
      <c r="O6" s="119">
        <v>2</v>
      </c>
      <c r="P6" s="124" t="s">
        <v>166</v>
      </c>
      <c r="Q6" s="2" t="s">
        <v>5</v>
      </c>
      <c r="R6" s="125" t="s">
        <v>78</v>
      </c>
      <c r="S6" s="122" t="s">
        <v>79</v>
      </c>
      <c r="T6" s="122" t="s">
        <v>5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20" ht="12" customHeight="1" hidden="1">
      <c r="A7" s="88">
        <v>180</v>
      </c>
      <c r="C7" s="11" t="str">
        <f>VLOOKUP(A:A,Gutpunkte!A:B,2,FALSE)</f>
        <v>Rouiller Nicolas</v>
      </c>
      <c r="D7" s="30">
        <f>VLOOKUP(A:A,Gutpunkte!A:D,4,FALSE)</f>
        <v>87</v>
      </c>
      <c r="E7" s="30" t="str">
        <f>VLOOKUP(A:A,Gutpunkte!A:E,5,FALSE)</f>
        <v>MI</v>
      </c>
      <c r="F7" s="11" t="s">
        <v>216</v>
      </c>
      <c r="G7" s="11" t="str">
        <f>VLOOKUP(A:A,Gutpunkte!A:C,3,FALSE)</f>
        <v>Thörishaus</v>
      </c>
      <c r="H7" s="101">
        <v>99</v>
      </c>
      <c r="I7" s="101">
        <v>98</v>
      </c>
      <c r="J7" s="81">
        <f aca="true" t="shared" si="0" ref="J7:J38">H7+I7</f>
        <v>197</v>
      </c>
      <c r="K7" s="101">
        <v>96</v>
      </c>
      <c r="L7" s="101">
        <v>94</v>
      </c>
      <c r="M7" s="81">
        <f aca="true" t="shared" si="1" ref="M7:M38">K7+L7</f>
        <v>190</v>
      </c>
      <c r="N7" s="101">
        <v>94</v>
      </c>
      <c r="O7" s="101">
        <v>98</v>
      </c>
      <c r="P7" s="81">
        <f aca="true" t="shared" si="2" ref="P7:P38">N7+O7</f>
        <v>192</v>
      </c>
      <c r="Q7" s="4">
        <f aca="true" t="shared" si="3" ref="Q7:Q38">J7+M7+P7</f>
        <v>579</v>
      </c>
      <c r="R7" s="89">
        <v>100</v>
      </c>
      <c r="S7" s="11">
        <f>VLOOKUP(A:A,Gutpunkte!A:V,22,FALSE)</f>
        <v>865</v>
      </c>
      <c r="T7" s="18">
        <f aca="true" t="shared" si="4" ref="T7:T38">SUM(R7:S7)</f>
        <v>965</v>
      </c>
    </row>
    <row r="8" spans="1:20" ht="12" customHeight="1" hidden="1">
      <c r="A8" s="88">
        <v>304</v>
      </c>
      <c r="C8" s="11" t="str">
        <f>VLOOKUP(A:A,Gutpunkte!A:B,2,FALSE)</f>
        <v>Füglister Fabienne</v>
      </c>
      <c r="D8" s="30">
        <f>VLOOKUP(A:A,Gutpunkte!A:D,4,FALSE)</f>
        <v>92</v>
      </c>
      <c r="E8" s="30" t="str">
        <f>VLOOKUP(A:A,Gutpunkte!A:E,5,FALSE)</f>
        <v>MI</v>
      </c>
      <c r="F8" s="11" t="s">
        <v>216</v>
      </c>
      <c r="G8" s="11" t="str">
        <f>VLOOKUP(A:A,Gutpunkte!A:C,3,FALSE)</f>
        <v>Bern</v>
      </c>
      <c r="H8" s="101">
        <v>99</v>
      </c>
      <c r="I8" s="119">
        <v>100</v>
      </c>
      <c r="J8" s="81">
        <f t="shared" si="0"/>
        <v>199</v>
      </c>
      <c r="K8" s="101">
        <v>95</v>
      </c>
      <c r="L8" s="101">
        <v>96</v>
      </c>
      <c r="M8" s="81">
        <f t="shared" si="1"/>
        <v>191</v>
      </c>
      <c r="N8" s="101">
        <v>94</v>
      </c>
      <c r="O8" s="101">
        <v>95</v>
      </c>
      <c r="P8" s="81">
        <f t="shared" si="2"/>
        <v>189</v>
      </c>
      <c r="Q8" s="4">
        <f t="shared" si="3"/>
        <v>579</v>
      </c>
      <c r="R8" s="89">
        <v>100</v>
      </c>
      <c r="S8" s="11">
        <f>VLOOKUP(A:A,Gutpunkte!A:V,22,FALSE)</f>
        <v>95</v>
      </c>
      <c r="T8" s="18">
        <f t="shared" si="4"/>
        <v>195</v>
      </c>
    </row>
    <row r="9" spans="1:20" ht="12" customHeight="1" hidden="1">
      <c r="A9" s="88">
        <v>254</v>
      </c>
      <c r="C9" s="11" t="str">
        <f>VLOOKUP(A:A,Gutpunkte!A:B,2,FALSE)</f>
        <v>Widmer Natalie</v>
      </c>
      <c r="D9" s="30">
        <f>VLOOKUP(A:A,Gutpunkte!A:D,4,FALSE)</f>
        <v>85</v>
      </c>
      <c r="E9" s="30" t="str">
        <f>VLOOKUP(A:A,Gutpunkte!A:E,5,FALSE)</f>
        <v>OA</v>
      </c>
      <c r="F9" s="11" t="s">
        <v>216</v>
      </c>
      <c r="G9" s="11" t="str">
        <f>VLOOKUP(A:A,Gutpunkte!A:C,3,FALSE)</f>
        <v>Heimiswil</v>
      </c>
      <c r="H9" s="119">
        <v>100</v>
      </c>
      <c r="I9" s="101">
        <v>96</v>
      </c>
      <c r="J9" s="81">
        <f t="shared" si="0"/>
        <v>196</v>
      </c>
      <c r="K9" s="101">
        <v>90</v>
      </c>
      <c r="L9" s="101">
        <v>92</v>
      </c>
      <c r="M9" s="81">
        <f t="shared" si="1"/>
        <v>182</v>
      </c>
      <c r="N9" s="119">
        <v>100</v>
      </c>
      <c r="O9" s="101">
        <v>95</v>
      </c>
      <c r="P9" s="81">
        <f t="shared" si="2"/>
        <v>195</v>
      </c>
      <c r="Q9" s="4">
        <f t="shared" si="3"/>
        <v>573</v>
      </c>
      <c r="R9" s="89">
        <v>100</v>
      </c>
      <c r="S9" s="11">
        <f>VLOOKUP(A:A,Gutpunkte!A:V,22,FALSE)</f>
        <v>860</v>
      </c>
      <c r="T9" s="18">
        <f t="shared" si="4"/>
        <v>960</v>
      </c>
    </row>
    <row r="10" spans="1:32" ht="12" customHeight="1" hidden="1">
      <c r="A10" s="88">
        <v>166</v>
      </c>
      <c r="C10" s="11" t="str">
        <f>VLOOKUP(A:A,Gutpunkte!A:B,2,FALSE)</f>
        <v>Neuenschwander Marc</v>
      </c>
      <c r="D10" s="30">
        <f>VLOOKUP(A:A,Gutpunkte!A:D,4,FALSE)</f>
        <v>75</v>
      </c>
      <c r="E10" s="30" t="str">
        <f>VLOOKUP(A:A,Gutpunkte!A:E,5,FALSE)</f>
        <v>EM</v>
      </c>
      <c r="F10" s="11" t="s">
        <v>216</v>
      </c>
      <c r="G10" s="11" t="str">
        <f>VLOOKUP(A:A,Gutpunkte!A:C,3,FALSE)</f>
        <v>Hettiswil</v>
      </c>
      <c r="H10" s="101">
        <v>97</v>
      </c>
      <c r="I10" s="101">
        <v>98</v>
      </c>
      <c r="J10" s="81">
        <f t="shared" si="0"/>
        <v>195</v>
      </c>
      <c r="K10" s="101">
        <v>93</v>
      </c>
      <c r="L10" s="101">
        <v>93</v>
      </c>
      <c r="M10" s="81">
        <f t="shared" si="1"/>
        <v>186</v>
      </c>
      <c r="N10" s="101">
        <v>92</v>
      </c>
      <c r="O10" s="101">
        <v>96</v>
      </c>
      <c r="P10" s="81">
        <f t="shared" si="2"/>
        <v>188</v>
      </c>
      <c r="Q10" s="4">
        <f t="shared" si="3"/>
        <v>569</v>
      </c>
      <c r="R10" s="89">
        <v>100</v>
      </c>
      <c r="S10" s="11">
        <f>VLOOKUP(A:A,Gutpunkte!A:V,22,FALSE)</f>
        <v>710</v>
      </c>
      <c r="T10" s="18">
        <f t="shared" si="4"/>
        <v>810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16"/>
    </row>
    <row r="11" spans="1:20" ht="12" customHeight="1" hidden="1">
      <c r="A11" s="88">
        <v>160</v>
      </c>
      <c r="C11" s="11" t="str">
        <f>VLOOKUP(A:A,Gutpunkte!A:B,2,FALSE)</f>
        <v>Mösching Thomas</v>
      </c>
      <c r="D11" s="30">
        <f>VLOOKUP(A:A,Gutpunkte!A:D,4,FALSE)</f>
        <v>73</v>
      </c>
      <c r="E11" s="30" t="str">
        <f>VLOOKUP(A:A,Gutpunkte!A:E,5,FALSE)</f>
        <v>OL</v>
      </c>
      <c r="F11" s="11" t="s">
        <v>216</v>
      </c>
      <c r="G11" s="11" t="str">
        <f>VLOOKUP(A:A,Gutpunkte!A:C,3,FALSE)</f>
        <v>Spiez</v>
      </c>
      <c r="H11" s="101">
        <v>96</v>
      </c>
      <c r="I11" s="101">
        <v>97</v>
      </c>
      <c r="J11" s="81">
        <f t="shared" si="0"/>
        <v>193</v>
      </c>
      <c r="K11" s="101">
        <v>93</v>
      </c>
      <c r="L11" s="101">
        <v>90</v>
      </c>
      <c r="M11" s="81">
        <f t="shared" si="1"/>
        <v>183</v>
      </c>
      <c r="N11" s="101">
        <v>98</v>
      </c>
      <c r="O11" s="101">
        <v>93</v>
      </c>
      <c r="P11" s="81">
        <f t="shared" si="2"/>
        <v>191</v>
      </c>
      <c r="Q11" s="4">
        <f t="shared" si="3"/>
        <v>567</v>
      </c>
      <c r="R11" s="89">
        <v>95</v>
      </c>
      <c r="S11" s="11">
        <f>VLOOKUP(A:A,Gutpunkte!A:V,22,FALSE)</f>
        <v>1250</v>
      </c>
      <c r="T11" s="18">
        <f t="shared" si="4"/>
        <v>1345</v>
      </c>
    </row>
    <row r="12" spans="1:20" ht="12" customHeight="1" hidden="1">
      <c r="A12" s="88">
        <v>297</v>
      </c>
      <c r="C12" s="11" t="str">
        <f>VLOOKUP(A:A,Gutpunkte!A:B,2,FALSE)</f>
        <v>Rieder Marco</v>
      </c>
      <c r="D12" s="30">
        <f>VLOOKUP(A:A,Gutpunkte!A:D,4,FALSE)</f>
        <v>74</v>
      </c>
      <c r="E12" s="30" t="str">
        <f>VLOOKUP(A:A,Gutpunkte!A:E,5,FALSE)</f>
        <v>OL</v>
      </c>
      <c r="F12" s="11" t="s">
        <v>216</v>
      </c>
      <c r="G12" s="11" t="str">
        <f>VLOOKUP(A:A,Gutpunkte!A:C,3,FALSE)</f>
        <v>Lenk</v>
      </c>
      <c r="H12" s="101">
        <v>98</v>
      </c>
      <c r="I12" s="101">
        <v>97</v>
      </c>
      <c r="J12" s="81">
        <f t="shared" si="0"/>
        <v>195</v>
      </c>
      <c r="K12" s="101">
        <v>91</v>
      </c>
      <c r="L12" s="101">
        <v>91</v>
      </c>
      <c r="M12" s="81">
        <f t="shared" si="1"/>
        <v>182</v>
      </c>
      <c r="N12" s="101">
        <v>97</v>
      </c>
      <c r="O12" s="101">
        <v>93</v>
      </c>
      <c r="P12" s="81">
        <f t="shared" si="2"/>
        <v>190</v>
      </c>
      <c r="Q12" s="4">
        <f t="shared" si="3"/>
        <v>567</v>
      </c>
      <c r="R12" s="89">
        <v>95</v>
      </c>
      <c r="S12" s="11">
        <f>VLOOKUP(A:A,Gutpunkte!A:V,22,FALSE)</f>
        <v>200</v>
      </c>
      <c r="T12" s="18">
        <f t="shared" si="4"/>
        <v>295</v>
      </c>
    </row>
    <row r="13" spans="1:20" ht="12" customHeight="1" hidden="1">
      <c r="A13" s="88">
        <v>156</v>
      </c>
      <c r="C13" s="11" t="str">
        <f>VLOOKUP(A:A,Gutpunkte!A:B,2,FALSE)</f>
        <v>Mischler Jasmin</v>
      </c>
      <c r="D13" s="30">
        <f>VLOOKUP(A:A,Gutpunkte!A:D,4,FALSE)</f>
        <v>92</v>
      </c>
      <c r="E13" s="30" t="str">
        <f>VLOOKUP(A:A,Gutpunkte!A:E,5,FALSE)</f>
        <v>MI</v>
      </c>
      <c r="F13" s="11" t="s">
        <v>216</v>
      </c>
      <c r="G13" s="11" t="str">
        <f>VLOOKUP(A:A,Gutpunkte!A:C,3,FALSE)</f>
        <v>Mittelhäusern</v>
      </c>
      <c r="H13" s="101">
        <v>96</v>
      </c>
      <c r="I13" s="101">
        <v>94</v>
      </c>
      <c r="J13" s="81">
        <f t="shared" si="0"/>
        <v>190</v>
      </c>
      <c r="K13" s="101">
        <v>92</v>
      </c>
      <c r="L13" s="101">
        <v>94</v>
      </c>
      <c r="M13" s="81">
        <f t="shared" si="1"/>
        <v>186</v>
      </c>
      <c r="N13" s="101">
        <v>93</v>
      </c>
      <c r="O13" s="101">
        <v>97</v>
      </c>
      <c r="P13" s="81">
        <f t="shared" si="2"/>
        <v>190</v>
      </c>
      <c r="Q13" s="4">
        <f t="shared" si="3"/>
        <v>566</v>
      </c>
      <c r="R13" s="89">
        <v>95</v>
      </c>
      <c r="S13" s="11">
        <f>VLOOKUP(A:A,Gutpunkte!A:V,22,FALSE)</f>
        <v>290</v>
      </c>
      <c r="T13" s="18">
        <f t="shared" si="4"/>
        <v>385</v>
      </c>
    </row>
    <row r="14" spans="1:20" ht="12" customHeight="1" hidden="1">
      <c r="A14" s="88">
        <v>283</v>
      </c>
      <c r="C14" s="11" t="str">
        <f>VLOOKUP(A:A,Gutpunkte!A:B,2,FALSE)</f>
        <v>Germann Isabelle</v>
      </c>
      <c r="D14" s="30">
        <f>VLOOKUP(A:A,Gutpunkte!A:D,4,FALSE)</f>
        <v>94</v>
      </c>
      <c r="E14" s="30" t="str">
        <f>VLOOKUP(A:A,Gutpunkte!A:E,5,FALSE)</f>
        <v>MI</v>
      </c>
      <c r="F14" s="11" t="s">
        <v>216</v>
      </c>
      <c r="G14" s="11" t="str">
        <f>VLOOKUP(A:A,Gutpunkte!A:C,3,FALSE)</f>
        <v>Wabern</v>
      </c>
      <c r="H14" s="101">
        <v>95</v>
      </c>
      <c r="I14" s="101">
        <v>95</v>
      </c>
      <c r="J14" s="81">
        <f t="shared" si="0"/>
        <v>190</v>
      </c>
      <c r="K14" s="101">
        <v>91</v>
      </c>
      <c r="L14" s="101">
        <v>93</v>
      </c>
      <c r="M14" s="81">
        <f t="shared" si="1"/>
        <v>184</v>
      </c>
      <c r="N14" s="101">
        <v>97</v>
      </c>
      <c r="O14" s="101">
        <v>95</v>
      </c>
      <c r="P14" s="81">
        <f t="shared" si="2"/>
        <v>192</v>
      </c>
      <c r="Q14" s="4">
        <f t="shared" si="3"/>
        <v>566</v>
      </c>
      <c r="R14" s="89">
        <v>95</v>
      </c>
      <c r="S14" s="11">
        <f>VLOOKUP(A:A,Gutpunkte!A:V,22,FALSE)</f>
        <v>170</v>
      </c>
      <c r="T14" s="18">
        <f t="shared" si="4"/>
        <v>265</v>
      </c>
    </row>
    <row r="15" spans="1:20" ht="12">
      <c r="A15" s="88">
        <v>198</v>
      </c>
      <c r="B15" s="116">
        <v>9</v>
      </c>
      <c r="C15" s="11" t="str">
        <f>VLOOKUP(A:A,Gutpunkte!A:B,2,FALSE)</f>
        <v>Schenkel Markus</v>
      </c>
      <c r="D15" s="30">
        <f>VLOOKUP(A:A,Gutpunkte!A:D,4,FALSE)</f>
        <v>82</v>
      </c>
      <c r="E15" s="30" t="str">
        <f>VLOOKUP(A:A,Gutpunkte!A:E,5,FALSE)</f>
        <v>MI</v>
      </c>
      <c r="F15" s="11" t="s">
        <v>420</v>
      </c>
      <c r="G15" s="11" t="str">
        <f>VLOOKUP(A:A,Gutpunkte!A:C,3,FALSE)</f>
        <v>Zollikofen</v>
      </c>
      <c r="H15" s="101">
        <v>98</v>
      </c>
      <c r="I15" s="101">
        <v>99</v>
      </c>
      <c r="J15" s="81">
        <f t="shared" si="0"/>
        <v>197</v>
      </c>
      <c r="K15" s="101">
        <v>92</v>
      </c>
      <c r="L15" s="101">
        <v>89</v>
      </c>
      <c r="M15" s="81">
        <f t="shared" si="1"/>
        <v>181</v>
      </c>
      <c r="N15" s="101">
        <v>96</v>
      </c>
      <c r="O15" s="101">
        <v>95</v>
      </c>
      <c r="P15" s="81">
        <f t="shared" si="2"/>
        <v>191</v>
      </c>
      <c r="Q15" s="4">
        <f t="shared" si="3"/>
        <v>569</v>
      </c>
      <c r="R15" s="89">
        <v>100</v>
      </c>
      <c r="S15" s="11">
        <f>VLOOKUP(A:A,Gutpunkte!A:V,22,FALSE)</f>
        <v>1185</v>
      </c>
      <c r="T15" s="18">
        <f t="shared" si="4"/>
        <v>1285</v>
      </c>
    </row>
    <row r="16" spans="1:20" ht="12">
      <c r="A16" s="88">
        <v>140</v>
      </c>
      <c r="B16" s="116">
        <v>10</v>
      </c>
      <c r="C16" s="11" t="str">
        <f>VLOOKUP(A:A,Gutpunkte!A:B,2,FALSE)</f>
        <v>Liebi Martin</v>
      </c>
      <c r="D16" s="30">
        <f>VLOOKUP(A:A,Gutpunkte!A:D,4,FALSE)</f>
        <v>62</v>
      </c>
      <c r="E16" s="30" t="str">
        <f>VLOOKUP(A:A,Gutpunkte!A:E,5,FALSE)</f>
        <v>OL</v>
      </c>
      <c r="F16" s="11" t="s">
        <v>420</v>
      </c>
      <c r="G16" s="11" t="str">
        <f>VLOOKUP(A:A,Gutpunkte!A:C,3,FALSE)</f>
        <v>Zweisimmen</v>
      </c>
      <c r="H16" s="101">
        <v>98</v>
      </c>
      <c r="I16" s="101">
        <v>99</v>
      </c>
      <c r="J16" s="81">
        <f t="shared" si="0"/>
        <v>197</v>
      </c>
      <c r="K16" s="101">
        <v>90</v>
      </c>
      <c r="L16" s="101">
        <v>91</v>
      </c>
      <c r="M16" s="81">
        <f t="shared" si="1"/>
        <v>181</v>
      </c>
      <c r="N16" s="101">
        <v>95</v>
      </c>
      <c r="O16" s="101">
        <v>95</v>
      </c>
      <c r="P16" s="81">
        <f t="shared" si="2"/>
        <v>190</v>
      </c>
      <c r="Q16" s="4">
        <f t="shared" si="3"/>
        <v>568</v>
      </c>
      <c r="R16" s="89">
        <v>100</v>
      </c>
      <c r="S16" s="11">
        <f>VLOOKUP(A:A,Gutpunkte!A:V,22,FALSE)</f>
        <v>2535</v>
      </c>
      <c r="T16" s="18">
        <f t="shared" si="4"/>
        <v>2635</v>
      </c>
    </row>
    <row r="17" spans="1:20" ht="12">
      <c r="A17" s="88">
        <v>172</v>
      </c>
      <c r="B17" s="116">
        <v>11</v>
      </c>
      <c r="C17" s="11" t="str">
        <f>VLOOKUP(A:A,Gutpunkte!A:B,2,FALSE)</f>
        <v>Reichenbach Daniel</v>
      </c>
      <c r="D17" s="30">
        <f>VLOOKUP(A:A,Gutpunkte!A:D,4,FALSE)</f>
        <v>59</v>
      </c>
      <c r="E17" s="30" t="str">
        <f>VLOOKUP(A:A,Gutpunkte!A:E,5,FALSE)</f>
        <v>OL</v>
      </c>
      <c r="F17" s="11" t="s">
        <v>423</v>
      </c>
      <c r="G17" s="11" t="str">
        <f>VLOOKUP(A:A,Gutpunkte!A:C,3,FALSE)</f>
        <v>Feutersoey</v>
      </c>
      <c r="H17" s="101">
        <v>98</v>
      </c>
      <c r="I17" s="101">
        <v>99</v>
      </c>
      <c r="J17" s="81">
        <f t="shared" si="0"/>
        <v>197</v>
      </c>
      <c r="K17" s="101">
        <v>88</v>
      </c>
      <c r="L17" s="101">
        <v>89</v>
      </c>
      <c r="M17" s="81">
        <f t="shared" si="1"/>
        <v>177</v>
      </c>
      <c r="N17" s="101">
        <v>96</v>
      </c>
      <c r="O17" s="101">
        <v>96</v>
      </c>
      <c r="P17" s="81">
        <f t="shared" si="2"/>
        <v>192</v>
      </c>
      <c r="Q17" s="4">
        <f t="shared" si="3"/>
        <v>566</v>
      </c>
      <c r="R17" s="89">
        <v>95</v>
      </c>
      <c r="S17" s="11">
        <f>VLOOKUP(A:A,Gutpunkte!A:V,22,FALSE)</f>
        <v>2210</v>
      </c>
      <c r="T17" s="18">
        <f t="shared" si="4"/>
        <v>2305</v>
      </c>
    </row>
    <row r="18" spans="1:20" ht="12">
      <c r="A18" s="88">
        <v>290</v>
      </c>
      <c r="B18" s="116">
        <v>12</v>
      </c>
      <c r="C18" s="11" t="str">
        <f>VLOOKUP(A:A,Gutpunkte!A:B,2,FALSE)</f>
        <v>Bruni Marcel</v>
      </c>
      <c r="D18" s="30">
        <f>VLOOKUP(A:A,Gutpunkte!A:D,4,FALSE)</f>
        <v>95</v>
      </c>
      <c r="E18" s="30" t="str">
        <f>VLOOKUP(A:A,Gutpunkte!A:E,5,FALSE)</f>
        <v>OL</v>
      </c>
      <c r="F18" s="11" t="s">
        <v>216</v>
      </c>
      <c r="G18" s="11" t="str">
        <f>VLOOKUP(A:A,Gutpunkte!A:C,3,FALSE)</f>
        <v>Amsoldingen</v>
      </c>
      <c r="H18" s="101">
        <v>98</v>
      </c>
      <c r="I18" s="101">
        <v>98</v>
      </c>
      <c r="J18" s="81">
        <f t="shared" si="0"/>
        <v>196</v>
      </c>
      <c r="K18" s="101">
        <v>93</v>
      </c>
      <c r="L18" s="101">
        <v>88</v>
      </c>
      <c r="M18" s="81">
        <f t="shared" si="1"/>
        <v>181</v>
      </c>
      <c r="N18" s="101">
        <v>95</v>
      </c>
      <c r="O18" s="101">
        <v>94</v>
      </c>
      <c r="P18" s="81">
        <f t="shared" si="2"/>
        <v>189</v>
      </c>
      <c r="Q18" s="4">
        <f t="shared" si="3"/>
        <v>566</v>
      </c>
      <c r="R18" s="89">
        <v>95</v>
      </c>
      <c r="S18" s="11">
        <f>VLOOKUP(A:A,Gutpunkte!A:V,22,FALSE)</f>
        <v>245</v>
      </c>
      <c r="T18" s="18">
        <f t="shared" si="4"/>
        <v>340</v>
      </c>
    </row>
    <row r="19" spans="1:22" ht="12">
      <c r="A19" s="88">
        <v>286</v>
      </c>
      <c r="B19" s="116">
        <v>13</v>
      </c>
      <c r="C19" s="11" t="str">
        <f>VLOOKUP(A:A,Gutpunkte!A:B,2,FALSE)</f>
        <v>Hofstetter Vanessa</v>
      </c>
      <c r="D19" s="30">
        <f>VLOOKUP(A:A,Gutpunkte!A:D,4,FALSE)</f>
        <v>95</v>
      </c>
      <c r="E19" s="30" t="str">
        <f>VLOOKUP(A:A,Gutpunkte!A:E,5,FALSE)</f>
        <v>MI</v>
      </c>
      <c r="F19" s="11" t="s">
        <v>216</v>
      </c>
      <c r="G19" s="11" t="str">
        <f>VLOOKUP(A:A,Gutpunkte!A:C,3,FALSE)</f>
        <v>Gümmenen</v>
      </c>
      <c r="H19" s="101">
        <v>97</v>
      </c>
      <c r="I19" s="101">
        <v>98</v>
      </c>
      <c r="J19" s="81">
        <f t="shared" si="0"/>
        <v>195</v>
      </c>
      <c r="K19" s="101">
        <v>88</v>
      </c>
      <c r="L19" s="101">
        <v>88</v>
      </c>
      <c r="M19" s="81">
        <f t="shared" si="1"/>
        <v>176</v>
      </c>
      <c r="N19" s="101">
        <v>97</v>
      </c>
      <c r="O19" s="101">
        <v>96</v>
      </c>
      <c r="P19" s="81">
        <f t="shared" si="2"/>
        <v>193</v>
      </c>
      <c r="Q19" s="4">
        <f t="shared" si="3"/>
        <v>564</v>
      </c>
      <c r="R19" s="89">
        <v>95</v>
      </c>
      <c r="S19" s="11">
        <f>VLOOKUP(A:A,Gutpunkte!A:V,22,FALSE)</f>
        <v>265</v>
      </c>
      <c r="T19" s="18">
        <f t="shared" si="4"/>
        <v>360</v>
      </c>
      <c r="V19" s="4"/>
    </row>
    <row r="20" spans="1:20" ht="12">
      <c r="A20" s="88">
        <v>192</v>
      </c>
      <c r="B20" s="116">
        <v>14</v>
      </c>
      <c r="C20" s="11" t="str">
        <f>VLOOKUP(A:A,Gutpunkte!A:B,2,FALSE)</f>
        <v>Sieber Hugo</v>
      </c>
      <c r="D20" s="30">
        <f>VLOOKUP(A:A,Gutpunkte!A:D,4,FALSE)</f>
        <v>51</v>
      </c>
      <c r="E20" s="30" t="str">
        <f>VLOOKUP(A:A,Gutpunkte!A:E,5,FALSE)</f>
        <v>MI</v>
      </c>
      <c r="F20" s="11" t="s">
        <v>423</v>
      </c>
      <c r="G20" s="11" t="str">
        <f>VLOOKUP(A:A,Gutpunkte!A:C,3,FALSE)</f>
        <v>Münsingen</v>
      </c>
      <c r="H20" s="101">
        <v>97</v>
      </c>
      <c r="I20" s="101">
        <v>98</v>
      </c>
      <c r="J20" s="81">
        <f t="shared" si="0"/>
        <v>195</v>
      </c>
      <c r="K20" s="101">
        <v>89</v>
      </c>
      <c r="L20" s="101">
        <v>90</v>
      </c>
      <c r="M20" s="81">
        <f t="shared" si="1"/>
        <v>179</v>
      </c>
      <c r="N20" s="101">
        <v>94</v>
      </c>
      <c r="O20" s="101">
        <v>95</v>
      </c>
      <c r="P20" s="81">
        <f t="shared" si="2"/>
        <v>189</v>
      </c>
      <c r="Q20" s="4">
        <f t="shared" si="3"/>
        <v>563</v>
      </c>
      <c r="R20" s="89">
        <v>95</v>
      </c>
      <c r="S20" s="11">
        <f>VLOOKUP(A:A,Gutpunkte!A:V,22,FALSE)</f>
        <v>2380</v>
      </c>
      <c r="T20" s="18">
        <f t="shared" si="4"/>
        <v>2475</v>
      </c>
    </row>
    <row r="21" spans="1:20" ht="12">
      <c r="A21" s="88">
        <v>6</v>
      </c>
      <c r="B21" s="116">
        <v>15</v>
      </c>
      <c r="C21" s="11" t="str">
        <f>VLOOKUP(A:A,Gutpunkte!A:B,2,FALSE)</f>
        <v>Annen Michael</v>
      </c>
      <c r="D21" s="30">
        <f>VLOOKUP(A:A,Gutpunkte!A:D,4,FALSE)</f>
        <v>85</v>
      </c>
      <c r="E21" s="30" t="str">
        <f>VLOOKUP(A:A,Gutpunkte!A:E,5,FALSE)</f>
        <v>OL</v>
      </c>
      <c r="F21" s="11" t="s">
        <v>216</v>
      </c>
      <c r="G21" s="11" t="str">
        <f>VLOOKUP(A:A,Gutpunkte!A:C,3,FALSE)</f>
        <v>Zweisimmen</v>
      </c>
      <c r="H21" s="101">
        <v>99</v>
      </c>
      <c r="I21" s="101">
        <v>99</v>
      </c>
      <c r="J21" s="81">
        <f t="shared" si="0"/>
        <v>198</v>
      </c>
      <c r="K21" s="101">
        <v>90</v>
      </c>
      <c r="L21" s="101">
        <v>91</v>
      </c>
      <c r="M21" s="81">
        <f t="shared" si="1"/>
        <v>181</v>
      </c>
      <c r="N21" s="101">
        <v>91</v>
      </c>
      <c r="O21" s="101">
        <v>93</v>
      </c>
      <c r="P21" s="81">
        <f t="shared" si="2"/>
        <v>184</v>
      </c>
      <c r="Q21" s="4">
        <f t="shared" si="3"/>
        <v>563</v>
      </c>
      <c r="R21" s="89">
        <v>95</v>
      </c>
      <c r="S21" s="11">
        <f>VLOOKUP(A:A,Gutpunkte!A:V,22,FALSE)</f>
        <v>455</v>
      </c>
      <c r="T21" s="18">
        <f t="shared" si="4"/>
        <v>550</v>
      </c>
    </row>
    <row r="22" spans="1:20" ht="12">
      <c r="A22" s="88">
        <v>274</v>
      </c>
      <c r="B22" s="116">
        <v>16</v>
      </c>
      <c r="C22" s="11" t="str">
        <f>VLOOKUP(A:A,Gutpunkte!A:B,2,FALSE)</f>
        <v>Zbinden Martin</v>
      </c>
      <c r="D22" s="30">
        <f>VLOOKUP(A:A,Gutpunkte!A:D,4,FALSE)</f>
        <v>75</v>
      </c>
      <c r="E22" s="30" t="str">
        <f>VLOOKUP(A:A,Gutpunkte!A:E,5,FALSE)</f>
        <v>MI</v>
      </c>
      <c r="F22" s="11" t="s">
        <v>234</v>
      </c>
      <c r="G22" s="11" t="str">
        <f>VLOOKUP(A:A,Gutpunkte!A:C,3,FALSE)</f>
        <v>Milken</v>
      </c>
      <c r="H22" s="119">
        <v>100</v>
      </c>
      <c r="I22" s="101">
        <v>98</v>
      </c>
      <c r="J22" s="81">
        <f t="shared" si="0"/>
        <v>198</v>
      </c>
      <c r="K22" s="101">
        <v>89</v>
      </c>
      <c r="L22" s="101">
        <v>90</v>
      </c>
      <c r="M22" s="81">
        <f t="shared" si="1"/>
        <v>179</v>
      </c>
      <c r="N22" s="101">
        <v>95</v>
      </c>
      <c r="O22" s="101">
        <v>91</v>
      </c>
      <c r="P22" s="81">
        <f t="shared" si="2"/>
        <v>186</v>
      </c>
      <c r="Q22" s="4">
        <f t="shared" si="3"/>
        <v>563</v>
      </c>
      <c r="R22" s="89">
        <v>95</v>
      </c>
      <c r="S22" s="11">
        <f>VLOOKUP(A:A,Gutpunkte!A:V,22,FALSE)</f>
        <v>480</v>
      </c>
      <c r="T22" s="18">
        <f t="shared" si="4"/>
        <v>575</v>
      </c>
    </row>
    <row r="23" spans="1:20" ht="12">
      <c r="A23" s="88">
        <v>284</v>
      </c>
      <c r="B23" s="116">
        <v>17</v>
      </c>
      <c r="C23" s="11" t="str">
        <f>VLOOKUP(A:A,Gutpunkte!A:B,2,FALSE)</f>
        <v>Grünig Simon</v>
      </c>
      <c r="D23" s="30">
        <f>VLOOKUP(A:A,Gutpunkte!A:D,4,FALSE)</f>
        <v>94</v>
      </c>
      <c r="E23" s="30" t="str">
        <f>VLOOKUP(A:A,Gutpunkte!A:E,5,FALSE)</f>
        <v>MI</v>
      </c>
      <c r="F23" s="11" t="s">
        <v>216</v>
      </c>
      <c r="G23" s="11" t="str">
        <f>VLOOKUP(A:A,Gutpunkte!A:C,3,FALSE)</f>
        <v>Sutz-Lattrigen</v>
      </c>
      <c r="H23" s="101">
        <v>97</v>
      </c>
      <c r="I23" s="101">
        <v>97</v>
      </c>
      <c r="J23" s="81">
        <f t="shared" si="0"/>
        <v>194</v>
      </c>
      <c r="K23" s="87">
        <v>90</v>
      </c>
      <c r="L23" s="87">
        <v>87</v>
      </c>
      <c r="M23" s="81">
        <f t="shared" si="1"/>
        <v>177</v>
      </c>
      <c r="N23" s="87">
        <v>95</v>
      </c>
      <c r="O23" s="87">
        <v>96</v>
      </c>
      <c r="P23" s="81">
        <f t="shared" si="2"/>
        <v>191</v>
      </c>
      <c r="Q23" s="4">
        <f t="shared" si="3"/>
        <v>562</v>
      </c>
      <c r="R23" s="89">
        <v>90</v>
      </c>
      <c r="S23" s="11">
        <f>VLOOKUP(A:A,Gutpunkte!A:V,22,FALSE)</f>
        <v>260</v>
      </c>
      <c r="T23" s="18">
        <f t="shared" si="4"/>
        <v>350</v>
      </c>
    </row>
    <row r="24" spans="1:22" ht="12">
      <c r="A24" s="88">
        <v>34</v>
      </c>
      <c r="B24" s="116">
        <v>18</v>
      </c>
      <c r="C24" s="11" t="str">
        <f>VLOOKUP(A:A,Gutpunkte!A:B,2,FALSE)</f>
        <v>Brand Tosca</v>
      </c>
      <c r="D24" s="30">
        <f>VLOOKUP(A:A,Gutpunkte!A:D,4,FALSE)</f>
        <v>92</v>
      </c>
      <c r="E24" s="30" t="str">
        <f>VLOOKUP(A:A,Gutpunkte!A:E,5,FALSE)</f>
        <v>OA</v>
      </c>
      <c r="F24" s="11" t="s">
        <v>217</v>
      </c>
      <c r="G24" s="11" t="str">
        <f>VLOOKUP(A:A,Gutpunkte!A:C,3,FALSE)</f>
        <v>Utzigen</v>
      </c>
      <c r="H24" s="101">
        <v>97</v>
      </c>
      <c r="I24" s="101">
        <v>95</v>
      </c>
      <c r="J24" s="81">
        <f t="shared" si="0"/>
        <v>192</v>
      </c>
      <c r="K24" s="101">
        <v>94</v>
      </c>
      <c r="L24" s="101">
        <v>91</v>
      </c>
      <c r="M24" s="81">
        <f t="shared" si="1"/>
        <v>185</v>
      </c>
      <c r="N24" s="101">
        <v>89</v>
      </c>
      <c r="O24" s="101">
        <v>96</v>
      </c>
      <c r="P24" s="81">
        <f t="shared" si="2"/>
        <v>185</v>
      </c>
      <c r="Q24" s="4">
        <f t="shared" si="3"/>
        <v>562</v>
      </c>
      <c r="R24" s="89">
        <v>90</v>
      </c>
      <c r="S24" s="11">
        <f>VLOOKUP(A:A,Gutpunkte!A:V,22,FALSE)</f>
        <v>290</v>
      </c>
      <c r="T24" s="18">
        <f t="shared" si="4"/>
        <v>380</v>
      </c>
      <c r="V24" s="4"/>
    </row>
    <row r="25" spans="1:21" ht="12">
      <c r="A25" s="88">
        <v>320</v>
      </c>
      <c r="B25" s="116">
        <v>19</v>
      </c>
      <c r="C25" s="11" t="str">
        <f>VLOOKUP(A:A,Gutpunkte!A:B,2,FALSE)</f>
        <v>Werren Markus</v>
      </c>
      <c r="D25" s="30">
        <f>VLOOKUP(A:A,Gutpunkte!A:D,4,FALSE)</f>
        <v>65</v>
      </c>
      <c r="E25" s="30" t="str">
        <f>VLOOKUP(A:A,Gutpunkte!A:E,5,FALSE)</f>
        <v>OL</v>
      </c>
      <c r="F25" s="11" t="s">
        <v>217</v>
      </c>
      <c r="G25" s="11" t="str">
        <f>VLOOKUP(A:A,Gutpunkte!A:C,3,FALSE)</f>
        <v>Thun</v>
      </c>
      <c r="H25" s="101">
        <v>98</v>
      </c>
      <c r="I25" s="101">
        <v>97</v>
      </c>
      <c r="J25" s="81">
        <f t="shared" si="0"/>
        <v>195</v>
      </c>
      <c r="K25" s="101">
        <v>86</v>
      </c>
      <c r="L25" s="101">
        <v>91</v>
      </c>
      <c r="M25" s="81">
        <f t="shared" si="1"/>
        <v>177</v>
      </c>
      <c r="N25" s="101">
        <v>94</v>
      </c>
      <c r="O25" s="101">
        <v>95</v>
      </c>
      <c r="P25" s="81">
        <f t="shared" si="2"/>
        <v>189</v>
      </c>
      <c r="Q25" s="4">
        <f t="shared" si="3"/>
        <v>561</v>
      </c>
      <c r="R25" s="89">
        <v>90</v>
      </c>
      <c r="S25" s="11">
        <f>VLOOKUP(A:A,Gutpunkte!A:V,22,FALSE)</f>
        <v>1080</v>
      </c>
      <c r="T25" s="18">
        <f t="shared" si="4"/>
        <v>1170</v>
      </c>
      <c r="U25" s="6"/>
    </row>
    <row r="26" spans="1:20" ht="12">
      <c r="A26" s="88">
        <v>56</v>
      </c>
      <c r="B26" s="116">
        <v>20</v>
      </c>
      <c r="C26" s="11" t="str">
        <f>VLOOKUP(A:A,Gutpunkte!A:B,2,FALSE)</f>
        <v>Eggimann Remo</v>
      </c>
      <c r="D26" s="30">
        <f>VLOOKUP(A:A,Gutpunkte!A:D,4,FALSE)</f>
        <v>91</v>
      </c>
      <c r="E26" s="30" t="str">
        <f>VLOOKUP(A:A,Gutpunkte!A:E,5,FALSE)</f>
        <v>OA</v>
      </c>
      <c r="F26" s="11" t="s">
        <v>216</v>
      </c>
      <c r="G26" s="11" t="str">
        <f>VLOOKUP(A:A,Gutpunkte!A:C,3,FALSE)</f>
        <v>Recherswil</v>
      </c>
      <c r="H26" s="101">
        <v>96</v>
      </c>
      <c r="I26" s="101">
        <v>94</v>
      </c>
      <c r="J26" s="81">
        <f t="shared" si="0"/>
        <v>190</v>
      </c>
      <c r="K26" s="101">
        <v>93</v>
      </c>
      <c r="L26" s="101">
        <v>89</v>
      </c>
      <c r="M26" s="81">
        <f t="shared" si="1"/>
        <v>182</v>
      </c>
      <c r="N26" s="101">
        <v>95</v>
      </c>
      <c r="O26" s="101">
        <v>94</v>
      </c>
      <c r="P26" s="81">
        <f t="shared" si="2"/>
        <v>189</v>
      </c>
      <c r="Q26" s="4">
        <f t="shared" si="3"/>
        <v>561</v>
      </c>
      <c r="R26" s="89">
        <v>90</v>
      </c>
      <c r="S26" s="11">
        <f>VLOOKUP(A:A,Gutpunkte!A:V,22,FALSE)</f>
        <v>465</v>
      </c>
      <c r="T26" s="18">
        <f t="shared" si="4"/>
        <v>555</v>
      </c>
    </row>
    <row r="27" spans="1:20" ht="12">
      <c r="A27" s="88">
        <v>47</v>
      </c>
      <c r="B27" s="116">
        <v>21</v>
      </c>
      <c r="C27" s="11" t="str">
        <f>VLOOKUP(A:A,Gutpunkte!A:B,2,FALSE)</f>
        <v>Dänzer Reto</v>
      </c>
      <c r="D27" s="30">
        <f>VLOOKUP(A:A,Gutpunkte!A:D,4,FALSE)</f>
        <v>72</v>
      </c>
      <c r="E27" s="30" t="str">
        <f>VLOOKUP(A:A,Gutpunkte!A:E,5,FALSE)</f>
        <v>OL</v>
      </c>
      <c r="F27" s="11" t="s">
        <v>216</v>
      </c>
      <c r="G27" s="11" t="str">
        <f>VLOOKUP(A:A,Gutpunkte!A:C,3,FALSE)</f>
        <v>Boltigen</v>
      </c>
      <c r="H27" s="101">
        <v>97</v>
      </c>
      <c r="I27" s="101">
        <v>97</v>
      </c>
      <c r="J27" s="81">
        <f t="shared" si="0"/>
        <v>194</v>
      </c>
      <c r="K27" s="101">
        <v>90</v>
      </c>
      <c r="L27" s="101">
        <v>91</v>
      </c>
      <c r="M27" s="81">
        <f t="shared" si="1"/>
        <v>181</v>
      </c>
      <c r="N27" s="101">
        <v>94</v>
      </c>
      <c r="O27" s="101">
        <v>92</v>
      </c>
      <c r="P27" s="81">
        <f t="shared" si="2"/>
        <v>186</v>
      </c>
      <c r="Q27" s="4">
        <f t="shared" si="3"/>
        <v>561</v>
      </c>
      <c r="R27" s="89">
        <v>90</v>
      </c>
      <c r="S27" s="11">
        <f>VLOOKUP(A:A,Gutpunkte!A:V,22,FALSE)</f>
        <v>1285</v>
      </c>
      <c r="T27" s="18">
        <f t="shared" si="4"/>
        <v>1375</v>
      </c>
    </row>
    <row r="28" spans="1:20" ht="12">
      <c r="A28" s="88">
        <v>296</v>
      </c>
      <c r="B28" s="116">
        <v>22</v>
      </c>
      <c r="C28" s="11" t="str">
        <f>VLOOKUP(A:A,Gutpunkte!A:B,2,FALSE)</f>
        <v>Bieri Michael</v>
      </c>
      <c r="D28" s="30">
        <f>VLOOKUP(A:A,Gutpunkte!A:D,4,FALSE)</f>
        <v>77</v>
      </c>
      <c r="E28" s="30" t="str">
        <f>VLOOKUP(A:A,Gutpunkte!A:E,5,FALSE)</f>
        <v>OL</v>
      </c>
      <c r="F28" s="11" t="s">
        <v>217</v>
      </c>
      <c r="G28" s="11" t="str">
        <f>VLOOKUP(A:A,Gutpunkte!A:C,3,FALSE)</f>
        <v>Weissenburg</v>
      </c>
      <c r="H28" s="101">
        <v>97</v>
      </c>
      <c r="I28" s="101">
        <v>98</v>
      </c>
      <c r="J28" s="81">
        <f t="shared" si="0"/>
        <v>195</v>
      </c>
      <c r="K28" s="101">
        <v>91</v>
      </c>
      <c r="L28" s="101">
        <v>84</v>
      </c>
      <c r="M28" s="81">
        <f t="shared" si="1"/>
        <v>175</v>
      </c>
      <c r="N28" s="101">
        <v>95</v>
      </c>
      <c r="O28" s="101">
        <v>94</v>
      </c>
      <c r="P28" s="81">
        <f t="shared" si="2"/>
        <v>189</v>
      </c>
      <c r="Q28" s="4">
        <f t="shared" si="3"/>
        <v>559</v>
      </c>
      <c r="R28" s="89">
        <v>90</v>
      </c>
      <c r="S28" s="11">
        <f>VLOOKUP(A:A,Gutpunkte!A:V,22,FALSE)</f>
        <v>160</v>
      </c>
      <c r="T28" s="18">
        <f t="shared" si="4"/>
        <v>250</v>
      </c>
    </row>
    <row r="29" spans="1:32" ht="12">
      <c r="A29" s="88">
        <v>28</v>
      </c>
      <c r="B29" s="116">
        <v>23</v>
      </c>
      <c r="C29" s="11" t="str">
        <f>VLOOKUP(A:A,Gutpunkte!A:B,2,FALSE)</f>
        <v>Binggeli Daniel</v>
      </c>
      <c r="D29" s="30">
        <f>VLOOKUP(A:A,Gutpunkte!A:D,4,FALSE)</f>
        <v>84</v>
      </c>
      <c r="E29" s="30" t="str">
        <f>VLOOKUP(A:A,Gutpunkte!A:E,5,FALSE)</f>
        <v>EM</v>
      </c>
      <c r="F29" s="11" t="s">
        <v>216</v>
      </c>
      <c r="G29" s="11" t="str">
        <f>VLOOKUP(A:A,Gutpunkte!A:C,3,FALSE)</f>
        <v>Kirchberg</v>
      </c>
      <c r="H29" s="101">
        <v>95</v>
      </c>
      <c r="I29" s="101">
        <v>97</v>
      </c>
      <c r="J29" s="81">
        <f t="shared" si="0"/>
        <v>192</v>
      </c>
      <c r="K29" s="101">
        <v>91</v>
      </c>
      <c r="L29" s="101">
        <v>88</v>
      </c>
      <c r="M29" s="81">
        <f t="shared" si="1"/>
        <v>179</v>
      </c>
      <c r="N29" s="101">
        <v>95</v>
      </c>
      <c r="O29" s="101">
        <v>93</v>
      </c>
      <c r="P29" s="81">
        <f t="shared" si="2"/>
        <v>188</v>
      </c>
      <c r="Q29" s="4">
        <f t="shared" si="3"/>
        <v>559</v>
      </c>
      <c r="R29" s="89">
        <v>90</v>
      </c>
      <c r="S29" s="11">
        <f>VLOOKUP(A:A,Gutpunkte!A:V,22,FALSE)</f>
        <v>1055</v>
      </c>
      <c r="T29" s="18">
        <f t="shared" si="4"/>
        <v>1145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16"/>
    </row>
    <row r="30" spans="1:20" ht="12">
      <c r="A30" s="88">
        <v>249</v>
      </c>
      <c r="B30" s="116">
        <v>24</v>
      </c>
      <c r="C30" s="11" t="str">
        <f>VLOOKUP(A:A,Gutpunkte!A:B,2,FALSE)</f>
        <v>Wenger Pia</v>
      </c>
      <c r="D30" s="30">
        <f>VLOOKUP(A:A,Gutpunkte!A:D,4,FALSE)</f>
        <v>79</v>
      </c>
      <c r="E30" s="30" t="str">
        <f>VLOOKUP(A:A,Gutpunkte!A:E,5,FALSE)</f>
        <v>OL</v>
      </c>
      <c r="F30" s="11" t="s">
        <v>217</v>
      </c>
      <c r="G30" s="11" t="str">
        <f>VLOOKUP(A:A,Gutpunkte!A:C,3,FALSE)</f>
        <v>Thun</v>
      </c>
      <c r="H30" s="101">
        <v>97</v>
      </c>
      <c r="I30" s="101">
        <v>96</v>
      </c>
      <c r="J30" s="81">
        <f t="shared" si="0"/>
        <v>193</v>
      </c>
      <c r="K30" s="87">
        <v>89</v>
      </c>
      <c r="L30" s="87">
        <v>90</v>
      </c>
      <c r="M30" s="81">
        <f t="shared" si="1"/>
        <v>179</v>
      </c>
      <c r="N30" s="87">
        <v>92</v>
      </c>
      <c r="O30" s="87">
        <v>94</v>
      </c>
      <c r="P30" s="81">
        <f t="shared" si="2"/>
        <v>186</v>
      </c>
      <c r="Q30" s="4">
        <f t="shared" si="3"/>
        <v>558</v>
      </c>
      <c r="R30" s="89">
        <v>90</v>
      </c>
      <c r="S30" s="11">
        <f>VLOOKUP(A:A,Gutpunkte!A:V,22,FALSE)</f>
        <v>1100</v>
      </c>
      <c r="T30" s="18">
        <f t="shared" si="4"/>
        <v>1190</v>
      </c>
    </row>
    <row r="31" spans="1:20" ht="12">
      <c r="A31" s="88">
        <v>178</v>
      </c>
      <c r="B31" s="116">
        <v>25</v>
      </c>
      <c r="C31" s="11" t="str">
        <f>VLOOKUP(A:A,Gutpunkte!A:B,2,FALSE)</f>
        <v>Roth Andreas</v>
      </c>
      <c r="D31" s="30">
        <f>VLOOKUP(A:A,Gutpunkte!A:D,4,FALSE)</f>
        <v>73</v>
      </c>
      <c r="E31" s="30" t="str">
        <f>VLOOKUP(A:A,Gutpunkte!A:E,5,FALSE)</f>
        <v>OL</v>
      </c>
      <c r="F31" s="11" t="s">
        <v>234</v>
      </c>
      <c r="G31" s="11" t="str">
        <f>VLOOKUP(A:A,Gutpunkte!A:C,3,FALSE)</f>
        <v>Wimmis</v>
      </c>
      <c r="H31" s="101">
        <v>96</v>
      </c>
      <c r="I31" s="101">
        <v>97</v>
      </c>
      <c r="J31" s="81">
        <f t="shared" si="0"/>
        <v>193</v>
      </c>
      <c r="K31" s="101">
        <v>93</v>
      </c>
      <c r="L31" s="101">
        <v>83</v>
      </c>
      <c r="M31" s="81">
        <f t="shared" si="1"/>
        <v>176</v>
      </c>
      <c r="N31" s="101">
        <v>96</v>
      </c>
      <c r="O31" s="101">
        <v>93</v>
      </c>
      <c r="P31" s="81">
        <f t="shared" si="2"/>
        <v>189</v>
      </c>
      <c r="Q31" s="4">
        <f t="shared" si="3"/>
        <v>558</v>
      </c>
      <c r="R31" s="89">
        <v>90</v>
      </c>
      <c r="S31" s="11">
        <f>VLOOKUP(A:A,Gutpunkte!A:V,22,FALSE)</f>
        <v>380</v>
      </c>
      <c r="T31" s="18">
        <f t="shared" si="4"/>
        <v>470</v>
      </c>
    </row>
    <row r="32" spans="1:32" ht="12">
      <c r="A32" s="88">
        <v>86</v>
      </c>
      <c r="B32" s="116">
        <v>26</v>
      </c>
      <c r="C32" s="11" t="str">
        <f>VLOOKUP(A:A,Gutpunkte!A:B,2,FALSE)</f>
        <v>Grünig Michael</v>
      </c>
      <c r="D32" s="30">
        <f>VLOOKUP(A:A,Gutpunkte!A:D,4,FALSE)</f>
        <v>92</v>
      </c>
      <c r="E32" s="30" t="str">
        <f>VLOOKUP(A:A,Gutpunkte!A:E,5,FALSE)</f>
        <v>MI</v>
      </c>
      <c r="F32" s="11" t="s">
        <v>217</v>
      </c>
      <c r="G32" s="11" t="str">
        <f>VLOOKUP(A:A,Gutpunkte!A:C,3,FALSE)</f>
        <v>Sutz-Lattrigen</v>
      </c>
      <c r="H32" s="101">
        <v>95</v>
      </c>
      <c r="I32" s="101">
        <v>98</v>
      </c>
      <c r="J32" s="81">
        <f t="shared" si="0"/>
        <v>193</v>
      </c>
      <c r="K32" s="101">
        <v>90</v>
      </c>
      <c r="L32" s="101">
        <v>88</v>
      </c>
      <c r="M32" s="81">
        <f t="shared" si="1"/>
        <v>178</v>
      </c>
      <c r="N32" s="101">
        <v>94</v>
      </c>
      <c r="O32" s="101">
        <v>91</v>
      </c>
      <c r="P32" s="81">
        <f t="shared" si="2"/>
        <v>185</v>
      </c>
      <c r="Q32" s="4">
        <f t="shared" si="3"/>
        <v>556</v>
      </c>
      <c r="R32" s="89">
        <v>85</v>
      </c>
      <c r="S32" s="11">
        <f>VLOOKUP(A:A,Gutpunkte!A:V,22,FALSE)</f>
        <v>400</v>
      </c>
      <c r="T32" s="18">
        <f t="shared" si="4"/>
        <v>485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16"/>
    </row>
    <row r="33" spans="1:23" ht="12">
      <c r="A33" s="88">
        <v>252</v>
      </c>
      <c r="B33" s="116">
        <v>27</v>
      </c>
      <c r="C33" s="11" t="str">
        <f>VLOOKUP(A:A,Gutpunkte!A:B,2,FALSE)</f>
        <v>Widmer Marcel</v>
      </c>
      <c r="D33" s="30">
        <f>VLOOKUP(A:A,Gutpunkte!A:D,4,FALSE)</f>
        <v>83</v>
      </c>
      <c r="E33" s="30" t="str">
        <f>VLOOKUP(A:A,Gutpunkte!A:E,5,FALSE)</f>
        <v>OA</v>
      </c>
      <c r="F33" s="11" t="s">
        <v>216</v>
      </c>
      <c r="G33" s="11" t="str">
        <f>VLOOKUP(A:A,Gutpunkte!A:C,3,FALSE)</f>
        <v>Heimiswil</v>
      </c>
      <c r="H33" s="101">
        <v>97</v>
      </c>
      <c r="I33" s="101">
        <v>94</v>
      </c>
      <c r="J33" s="81">
        <f t="shared" si="0"/>
        <v>191</v>
      </c>
      <c r="K33" s="101">
        <v>86</v>
      </c>
      <c r="L33" s="101">
        <v>89</v>
      </c>
      <c r="M33" s="81">
        <f t="shared" si="1"/>
        <v>175</v>
      </c>
      <c r="N33" s="101">
        <v>93</v>
      </c>
      <c r="O33" s="101">
        <v>96</v>
      </c>
      <c r="P33" s="81">
        <f t="shared" si="2"/>
        <v>189</v>
      </c>
      <c r="Q33" s="4">
        <f t="shared" si="3"/>
        <v>555</v>
      </c>
      <c r="R33" s="89">
        <v>85</v>
      </c>
      <c r="S33" s="11">
        <f>VLOOKUP(A:A,Gutpunkte!A:V,22,FALSE)</f>
        <v>955</v>
      </c>
      <c r="T33" s="18">
        <f t="shared" si="4"/>
        <v>1040</v>
      </c>
      <c r="V33" s="13"/>
      <c r="W33" s="14"/>
    </row>
    <row r="34" spans="1:20" ht="12">
      <c r="A34" s="88">
        <v>236</v>
      </c>
      <c r="B34" s="116">
        <v>28</v>
      </c>
      <c r="C34" s="11" t="str">
        <f>VLOOKUP(A:A,Gutpunkte!A:B,2,FALSE)</f>
        <v>Von Arx Heinz</v>
      </c>
      <c r="D34" s="30">
        <f>VLOOKUP(A:A,Gutpunkte!A:D,4,FALSE)</f>
        <v>72</v>
      </c>
      <c r="E34" s="30" t="str">
        <f>VLOOKUP(A:A,Gutpunkte!A:E,5,FALSE)</f>
        <v>OA</v>
      </c>
      <c r="F34" s="11" t="s">
        <v>217</v>
      </c>
      <c r="G34" s="11" t="str">
        <f>VLOOKUP(A:A,Gutpunkte!A:C,3,FALSE)</f>
        <v>Neuendorf</v>
      </c>
      <c r="H34" s="101">
        <v>99</v>
      </c>
      <c r="I34" s="101">
        <v>97</v>
      </c>
      <c r="J34" s="81">
        <f t="shared" si="0"/>
        <v>196</v>
      </c>
      <c r="K34" s="101">
        <v>86</v>
      </c>
      <c r="L34" s="101">
        <v>86</v>
      </c>
      <c r="M34" s="81">
        <f t="shared" si="1"/>
        <v>172</v>
      </c>
      <c r="N34" s="101">
        <v>95</v>
      </c>
      <c r="O34" s="101">
        <v>92</v>
      </c>
      <c r="P34" s="81">
        <f t="shared" si="2"/>
        <v>187</v>
      </c>
      <c r="Q34" s="4">
        <f t="shared" si="3"/>
        <v>555</v>
      </c>
      <c r="R34" s="89">
        <v>85</v>
      </c>
      <c r="S34" s="11">
        <f>VLOOKUP(A:A,Gutpunkte!A:V,22,FALSE)</f>
        <v>190</v>
      </c>
      <c r="T34" s="18">
        <f t="shared" si="4"/>
        <v>275</v>
      </c>
    </row>
    <row r="35" spans="1:20" ht="12">
      <c r="A35" s="88">
        <v>205</v>
      </c>
      <c r="B35" s="116">
        <v>29</v>
      </c>
      <c r="C35" s="11" t="str">
        <f>VLOOKUP(A:A,Gutpunkte!A:B,2,FALSE)</f>
        <v>Schmid Res</v>
      </c>
      <c r="D35" s="30">
        <f>VLOOKUP(A:A,Gutpunkte!A:D,4,FALSE)</f>
        <v>69</v>
      </c>
      <c r="E35" s="30" t="str">
        <f>VLOOKUP(A:A,Gutpunkte!A:E,5,FALSE)</f>
        <v>OL</v>
      </c>
      <c r="F35" s="11" t="s">
        <v>217</v>
      </c>
      <c r="G35" s="11" t="str">
        <f>VLOOKUP(A:A,Gutpunkte!A:C,3,FALSE)</f>
        <v>Frutigen</v>
      </c>
      <c r="H35" s="101">
        <v>97</v>
      </c>
      <c r="I35" s="101">
        <v>93</v>
      </c>
      <c r="J35" s="81">
        <f t="shared" si="0"/>
        <v>190</v>
      </c>
      <c r="K35" s="87">
        <v>87</v>
      </c>
      <c r="L35" s="87">
        <v>90</v>
      </c>
      <c r="M35" s="81">
        <f t="shared" si="1"/>
        <v>177</v>
      </c>
      <c r="N35" s="87">
        <v>93</v>
      </c>
      <c r="O35" s="87">
        <v>94</v>
      </c>
      <c r="P35" s="81">
        <f t="shared" si="2"/>
        <v>187</v>
      </c>
      <c r="Q35" s="4">
        <f t="shared" si="3"/>
        <v>554</v>
      </c>
      <c r="R35" s="89">
        <v>85</v>
      </c>
      <c r="S35" s="11">
        <f>VLOOKUP(A:A,Gutpunkte!A:V,22,FALSE)</f>
        <v>815</v>
      </c>
      <c r="T35" s="18">
        <f t="shared" si="4"/>
        <v>900</v>
      </c>
    </row>
    <row r="36" spans="1:20" ht="12">
      <c r="A36" s="88">
        <v>267</v>
      </c>
      <c r="B36" s="116">
        <v>30</v>
      </c>
      <c r="C36" s="11" t="str">
        <f>VLOOKUP(A:A,Gutpunkte!A:B,2,FALSE)</f>
        <v>Wyss Peter</v>
      </c>
      <c r="D36" s="30">
        <f>VLOOKUP(A:A,Gutpunkte!A:D,4,FALSE)</f>
        <v>64</v>
      </c>
      <c r="E36" s="30" t="str">
        <f>VLOOKUP(A:A,Gutpunkte!A:E,5,FALSE)</f>
        <v>OL</v>
      </c>
      <c r="F36" s="11" t="s">
        <v>217</v>
      </c>
      <c r="G36" s="11" t="str">
        <f>VLOOKUP(A:A,Gutpunkte!A:C,3,FALSE)</f>
        <v>Goldswil</v>
      </c>
      <c r="H36" s="101">
        <v>98</v>
      </c>
      <c r="I36" s="101">
        <v>97</v>
      </c>
      <c r="J36" s="81">
        <f t="shared" si="0"/>
        <v>195</v>
      </c>
      <c r="K36" s="101">
        <v>86</v>
      </c>
      <c r="L36" s="101">
        <v>90</v>
      </c>
      <c r="M36" s="81">
        <f t="shared" si="1"/>
        <v>176</v>
      </c>
      <c r="N36" s="101">
        <v>90</v>
      </c>
      <c r="O36" s="101">
        <v>91</v>
      </c>
      <c r="P36" s="81">
        <f t="shared" si="2"/>
        <v>181</v>
      </c>
      <c r="Q36" s="4">
        <f t="shared" si="3"/>
        <v>552</v>
      </c>
      <c r="R36" s="89">
        <v>80</v>
      </c>
      <c r="S36" s="11">
        <f>VLOOKUP(A:A,Gutpunkte!A:V,22,FALSE)</f>
        <v>2330</v>
      </c>
      <c r="T36" s="18">
        <f t="shared" si="4"/>
        <v>2410</v>
      </c>
    </row>
    <row r="37" spans="1:20" ht="12">
      <c r="A37" s="88">
        <v>307</v>
      </c>
      <c r="B37" s="116">
        <v>31</v>
      </c>
      <c r="C37" s="11" t="str">
        <f>VLOOKUP(A:A,Gutpunkte!A:B,2,FALSE)</f>
        <v>Huber Tanja</v>
      </c>
      <c r="D37" s="30">
        <f>VLOOKUP(A:A,Gutpunkte!A:D,4,FALSE)</f>
        <v>96</v>
      </c>
      <c r="E37" s="30" t="str">
        <f>VLOOKUP(A:A,Gutpunkte!A:E,5,FALSE)</f>
        <v>MI</v>
      </c>
      <c r="F37" s="11" t="s">
        <v>437</v>
      </c>
      <c r="G37" s="11" t="str">
        <f>VLOOKUP(A:A,Gutpunkte!A:C,3,FALSE)</f>
        <v>Bern</v>
      </c>
      <c r="H37" s="101">
        <v>96</v>
      </c>
      <c r="I37" s="101">
        <v>94</v>
      </c>
      <c r="J37" s="81">
        <f t="shared" si="0"/>
        <v>190</v>
      </c>
      <c r="K37" s="101">
        <v>94</v>
      </c>
      <c r="L37" s="101">
        <v>92</v>
      </c>
      <c r="M37" s="81">
        <f t="shared" si="1"/>
        <v>186</v>
      </c>
      <c r="N37" s="101">
        <v>94</v>
      </c>
      <c r="O37" s="101">
        <v>82</v>
      </c>
      <c r="P37" s="81">
        <f t="shared" si="2"/>
        <v>176</v>
      </c>
      <c r="Q37" s="4">
        <f t="shared" si="3"/>
        <v>552</v>
      </c>
      <c r="R37" s="89">
        <v>80</v>
      </c>
      <c r="S37" s="11">
        <f>VLOOKUP(A:A,Gutpunkte!A:V,22,FALSE)</f>
        <v>35</v>
      </c>
      <c r="T37" s="18">
        <f t="shared" si="4"/>
        <v>115</v>
      </c>
    </row>
    <row r="38" spans="1:22" ht="12">
      <c r="A38" s="88">
        <v>313</v>
      </c>
      <c r="B38" s="116">
        <v>32</v>
      </c>
      <c r="C38" s="11" t="str">
        <f>VLOOKUP(A:A,Gutpunkte!A:B,2,FALSE)</f>
        <v>Kaufmann Julian</v>
      </c>
      <c r="D38" s="30">
        <f>VLOOKUP(A:A,Gutpunkte!A:D,4,FALSE)</f>
        <v>94</v>
      </c>
      <c r="E38" s="30" t="str">
        <f>VLOOKUP(A:A,Gutpunkte!A:E,5,FALSE)</f>
        <v>MI</v>
      </c>
      <c r="F38" s="11" t="s">
        <v>437</v>
      </c>
      <c r="G38" s="11" t="str">
        <f>VLOOKUP(A:A,Gutpunkte!A:C,3,FALSE)</f>
        <v>Pieterlen</v>
      </c>
      <c r="H38" s="101">
        <v>95</v>
      </c>
      <c r="I38" s="101">
        <v>93</v>
      </c>
      <c r="J38" s="81">
        <f t="shared" si="0"/>
        <v>188</v>
      </c>
      <c r="K38" s="101">
        <v>86</v>
      </c>
      <c r="L38" s="101">
        <v>89</v>
      </c>
      <c r="M38" s="81">
        <f t="shared" si="1"/>
        <v>175</v>
      </c>
      <c r="N38" s="101">
        <v>93</v>
      </c>
      <c r="O38" s="101">
        <v>93</v>
      </c>
      <c r="P38" s="81">
        <f t="shared" si="2"/>
        <v>186</v>
      </c>
      <c r="Q38" s="4">
        <f t="shared" si="3"/>
        <v>549</v>
      </c>
      <c r="R38" s="89">
        <v>80</v>
      </c>
      <c r="S38" s="11">
        <f>VLOOKUP(A:A,Gutpunkte!A:V,22,FALSE)</f>
        <v>0</v>
      </c>
      <c r="T38" s="18">
        <f t="shared" si="4"/>
        <v>80</v>
      </c>
      <c r="V38" s="4"/>
    </row>
    <row r="39" spans="1:22" ht="12">
      <c r="A39" s="88">
        <v>288</v>
      </c>
      <c r="B39" s="116">
        <v>33</v>
      </c>
      <c r="C39" s="11" t="str">
        <f>VLOOKUP(A:A,Gutpunkte!A:B,2,FALSE)</f>
        <v>Heynen Michelle</v>
      </c>
      <c r="D39" s="30">
        <f>VLOOKUP(A:A,Gutpunkte!A:D,4,FALSE)</f>
        <v>96</v>
      </c>
      <c r="E39" s="30" t="str">
        <f>VLOOKUP(A:A,Gutpunkte!A:E,5,FALSE)</f>
        <v>MI</v>
      </c>
      <c r="F39" s="11" t="s">
        <v>217</v>
      </c>
      <c r="G39" s="11" t="str">
        <f>VLOOKUP(A:A,Gutpunkte!A:C,3,FALSE)</f>
        <v>Bern</v>
      </c>
      <c r="H39" s="101">
        <v>97</v>
      </c>
      <c r="I39" s="101">
        <v>96</v>
      </c>
      <c r="J39" s="81">
        <f aca="true" t="shared" si="5" ref="J39:J70">H39+I39</f>
        <v>193</v>
      </c>
      <c r="K39" s="101">
        <v>82</v>
      </c>
      <c r="L39" s="101">
        <v>91</v>
      </c>
      <c r="M39" s="81">
        <f aca="true" t="shared" si="6" ref="M39:M70">K39+L39</f>
        <v>173</v>
      </c>
      <c r="N39" s="101">
        <v>89</v>
      </c>
      <c r="O39" s="101">
        <v>93</v>
      </c>
      <c r="P39" s="81">
        <f aca="true" t="shared" si="7" ref="P39:P70">N39+O39</f>
        <v>182</v>
      </c>
      <c r="Q39" s="4">
        <f aca="true" t="shared" si="8" ref="Q39:Q70">J39+M39+P39</f>
        <v>548</v>
      </c>
      <c r="R39" s="89">
        <v>80</v>
      </c>
      <c r="S39" s="11">
        <f>VLOOKUP(A:A,Gutpunkte!A:V,22,FALSE)</f>
        <v>220</v>
      </c>
      <c r="T39" s="18">
        <f aca="true" t="shared" si="9" ref="T39:T70">SUM(R39:S39)</f>
        <v>300</v>
      </c>
      <c r="V39" s="13"/>
    </row>
    <row r="40" spans="1:32" ht="12">
      <c r="A40" s="88">
        <v>299</v>
      </c>
      <c r="B40" s="116">
        <v>34</v>
      </c>
      <c r="C40" s="11" t="str">
        <f>VLOOKUP(A:A,Gutpunkte!A:B,2,FALSE)</f>
        <v>Blaser Lukas</v>
      </c>
      <c r="D40" s="30">
        <f>VLOOKUP(A:A,Gutpunkte!A:D,4,FALSE)</f>
        <v>93</v>
      </c>
      <c r="E40" s="30" t="str">
        <f>VLOOKUP(A:A,Gutpunkte!A:E,5,FALSE)</f>
        <v>OL</v>
      </c>
      <c r="F40" s="11" t="s">
        <v>234</v>
      </c>
      <c r="G40" s="11" t="str">
        <f>VLOOKUP(A:A,Gutpunkte!A:C,3,FALSE)</f>
        <v>Uebeschi</v>
      </c>
      <c r="H40" s="101">
        <v>93</v>
      </c>
      <c r="I40" s="101">
        <v>94</v>
      </c>
      <c r="J40" s="81">
        <f t="shared" si="5"/>
        <v>187</v>
      </c>
      <c r="K40" s="101">
        <v>88</v>
      </c>
      <c r="L40" s="101">
        <v>90</v>
      </c>
      <c r="M40" s="81">
        <f t="shared" si="6"/>
        <v>178</v>
      </c>
      <c r="N40" s="101">
        <v>92</v>
      </c>
      <c r="O40" s="101">
        <v>91</v>
      </c>
      <c r="P40" s="81">
        <f t="shared" si="7"/>
        <v>183</v>
      </c>
      <c r="Q40" s="4">
        <f t="shared" si="8"/>
        <v>548</v>
      </c>
      <c r="R40" s="89">
        <v>80</v>
      </c>
      <c r="S40" s="11">
        <f>VLOOKUP(A:A,Gutpunkte!A:V,22,FALSE)</f>
        <v>135</v>
      </c>
      <c r="T40" s="18">
        <f t="shared" si="9"/>
        <v>215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16"/>
    </row>
    <row r="41" spans="1:20" ht="12">
      <c r="A41" s="88">
        <v>255</v>
      </c>
      <c r="B41" s="116">
        <v>35</v>
      </c>
      <c r="C41" s="11" t="str">
        <f>VLOOKUP(A:A,Gutpunkte!A:B,2,FALSE)</f>
        <v>Willener Hans-Ruedi</v>
      </c>
      <c r="D41" s="30">
        <f>VLOOKUP(A:A,Gutpunkte!A:D,4,FALSE)</f>
        <v>66</v>
      </c>
      <c r="E41" s="30" t="str">
        <f>VLOOKUP(A:A,Gutpunkte!A:E,5,FALSE)</f>
        <v>OL</v>
      </c>
      <c r="F41" s="11" t="s">
        <v>217</v>
      </c>
      <c r="G41" s="11" t="str">
        <f>VLOOKUP(A:A,Gutpunkte!A:C,3,FALSE)</f>
        <v>Ringoldswil</v>
      </c>
      <c r="H41" s="101">
        <v>96</v>
      </c>
      <c r="I41" s="101">
        <v>95</v>
      </c>
      <c r="J41" s="81">
        <f t="shared" si="5"/>
        <v>191</v>
      </c>
      <c r="K41" s="101">
        <v>82</v>
      </c>
      <c r="L41" s="101">
        <v>86</v>
      </c>
      <c r="M41" s="81">
        <f t="shared" si="6"/>
        <v>168</v>
      </c>
      <c r="N41" s="101">
        <v>93</v>
      </c>
      <c r="O41" s="101">
        <v>95</v>
      </c>
      <c r="P41" s="81">
        <f t="shared" si="7"/>
        <v>188</v>
      </c>
      <c r="Q41" s="4">
        <f t="shared" si="8"/>
        <v>547</v>
      </c>
      <c r="R41" s="89">
        <v>75</v>
      </c>
      <c r="S41" s="11">
        <f>VLOOKUP(A:A,Gutpunkte!A:V,22,FALSE)</f>
        <v>1425</v>
      </c>
      <c r="T41" s="18">
        <f t="shared" si="9"/>
        <v>1500</v>
      </c>
    </row>
    <row r="42" spans="1:32" ht="12">
      <c r="A42" s="88">
        <v>139</v>
      </c>
      <c r="B42" s="116">
        <v>36</v>
      </c>
      <c r="C42" s="11" t="str">
        <f>VLOOKUP(A:A,Gutpunkte!A:B,2,FALSE)</f>
        <v>Leuenberger Adrian</v>
      </c>
      <c r="D42" s="30">
        <f>VLOOKUP(A:A,Gutpunkte!A:D,4,FALSE)</f>
        <v>91</v>
      </c>
      <c r="E42" s="30" t="str">
        <f>VLOOKUP(A:A,Gutpunkte!A:E,5,FALSE)</f>
        <v>EM</v>
      </c>
      <c r="F42" s="11" t="s">
        <v>217</v>
      </c>
      <c r="G42" s="11" t="str">
        <f>VLOOKUP(A:A,Gutpunkte!A:C,3,FALSE)</f>
        <v>Huttwil</v>
      </c>
      <c r="H42" s="101">
        <v>93</v>
      </c>
      <c r="I42" s="101">
        <v>98</v>
      </c>
      <c r="J42" s="81">
        <f t="shared" si="5"/>
        <v>191</v>
      </c>
      <c r="K42" s="101">
        <v>79</v>
      </c>
      <c r="L42" s="101">
        <v>88</v>
      </c>
      <c r="M42" s="81">
        <f t="shared" si="6"/>
        <v>167</v>
      </c>
      <c r="N42" s="101">
        <v>96</v>
      </c>
      <c r="O42" s="101">
        <v>93</v>
      </c>
      <c r="P42" s="81">
        <f t="shared" si="7"/>
        <v>189</v>
      </c>
      <c r="Q42" s="4">
        <f t="shared" si="8"/>
        <v>547</v>
      </c>
      <c r="R42" s="89">
        <v>75</v>
      </c>
      <c r="S42" s="11">
        <f>VLOOKUP(A:A,Gutpunkte!A:V,22,FALSE)</f>
        <v>310</v>
      </c>
      <c r="T42" s="18">
        <f t="shared" si="9"/>
        <v>385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16"/>
    </row>
    <row r="43" spans="1:20" ht="12">
      <c r="A43" s="88">
        <v>235</v>
      </c>
      <c r="B43" s="116">
        <v>37</v>
      </c>
      <c r="C43" s="11" t="str">
        <f>VLOOKUP(A:A,Gutpunkte!A:B,2,FALSE)</f>
        <v>Vogt Bernd</v>
      </c>
      <c r="D43" s="30">
        <f>VLOOKUP(A:A,Gutpunkte!A:D,4,FALSE)</f>
        <v>44</v>
      </c>
      <c r="E43" s="30" t="str">
        <f>VLOOKUP(A:A,Gutpunkte!A:E,5,FALSE)</f>
        <v>MI</v>
      </c>
      <c r="F43" s="11" t="s">
        <v>437</v>
      </c>
      <c r="G43" s="11" t="str">
        <f>VLOOKUP(A:A,Gutpunkte!A:C,3,FALSE)</f>
        <v>Aarberg</v>
      </c>
      <c r="H43" s="101">
        <v>99</v>
      </c>
      <c r="I43" s="101">
        <v>96</v>
      </c>
      <c r="J43" s="81">
        <f t="shared" si="5"/>
        <v>195</v>
      </c>
      <c r="K43" s="101">
        <v>86</v>
      </c>
      <c r="L43" s="101">
        <v>80</v>
      </c>
      <c r="M43" s="81">
        <f t="shared" si="6"/>
        <v>166</v>
      </c>
      <c r="N43" s="101">
        <v>93</v>
      </c>
      <c r="O43" s="101">
        <v>93</v>
      </c>
      <c r="P43" s="81">
        <f t="shared" si="7"/>
        <v>186</v>
      </c>
      <c r="Q43" s="4">
        <f t="shared" si="8"/>
        <v>547</v>
      </c>
      <c r="R43" s="89">
        <v>90</v>
      </c>
      <c r="S43" s="11">
        <f>VLOOKUP(A:A,Gutpunkte!A:V,22,FALSE)</f>
        <v>975</v>
      </c>
      <c r="T43" s="18">
        <f t="shared" si="9"/>
        <v>1065</v>
      </c>
    </row>
    <row r="44" spans="1:20" ht="12">
      <c r="A44" s="88">
        <v>291</v>
      </c>
      <c r="B44" s="116">
        <v>38</v>
      </c>
      <c r="C44" s="11" t="str">
        <f>VLOOKUP(A:A,Gutpunkte!A:B,2,FALSE)</f>
        <v>Bruni Melanie</v>
      </c>
      <c r="D44" s="30">
        <f>VLOOKUP(A:A,Gutpunkte!A:D,4,FALSE)</f>
        <v>93</v>
      </c>
      <c r="E44" s="30" t="str">
        <f>VLOOKUP(A:A,Gutpunkte!A:E,5,FALSE)</f>
        <v>OL</v>
      </c>
      <c r="F44" s="11" t="s">
        <v>216</v>
      </c>
      <c r="G44" s="11" t="str">
        <f>VLOOKUP(A:A,Gutpunkte!A:C,3,FALSE)</f>
        <v>Amsoldingen</v>
      </c>
      <c r="H44" s="101">
        <v>98</v>
      </c>
      <c r="I44" s="101">
        <v>96</v>
      </c>
      <c r="J44" s="81">
        <f t="shared" si="5"/>
        <v>194</v>
      </c>
      <c r="K44" s="101">
        <v>90</v>
      </c>
      <c r="L44" s="101">
        <v>86</v>
      </c>
      <c r="M44" s="81">
        <f t="shared" si="6"/>
        <v>176</v>
      </c>
      <c r="N44" s="101">
        <v>85</v>
      </c>
      <c r="O44" s="101">
        <v>92</v>
      </c>
      <c r="P44" s="81">
        <f t="shared" si="7"/>
        <v>177</v>
      </c>
      <c r="Q44" s="4">
        <f t="shared" si="8"/>
        <v>547</v>
      </c>
      <c r="R44" s="89">
        <v>75</v>
      </c>
      <c r="S44" s="11">
        <f>VLOOKUP(A:A,Gutpunkte!A:V,22,FALSE)</f>
        <v>235</v>
      </c>
      <c r="T44" s="18">
        <f t="shared" si="9"/>
        <v>310</v>
      </c>
    </row>
    <row r="45" spans="1:23" ht="12">
      <c r="A45" s="88">
        <v>118</v>
      </c>
      <c r="B45" s="116">
        <v>39</v>
      </c>
      <c r="C45" s="11" t="str">
        <f>VLOOKUP(A:A,Gutpunkte!A:B,2,FALSE)</f>
        <v>Kammer Markus</v>
      </c>
      <c r="D45" s="30">
        <f>VLOOKUP(A:A,Gutpunkte!A:D,4,FALSE)</f>
        <v>58</v>
      </c>
      <c r="E45" s="30" t="str">
        <f>VLOOKUP(A:A,Gutpunkte!A:E,5,FALSE)</f>
        <v>OL</v>
      </c>
      <c r="F45" s="11" t="s">
        <v>234</v>
      </c>
      <c r="G45" s="11" t="str">
        <f>VLOOKUP(A:A,Gutpunkte!A:C,3,FALSE)</f>
        <v>Wimmis</v>
      </c>
      <c r="H45" s="101">
        <v>90</v>
      </c>
      <c r="I45" s="101">
        <v>97</v>
      </c>
      <c r="J45" s="81">
        <f t="shared" si="5"/>
        <v>187</v>
      </c>
      <c r="K45" s="101">
        <v>84</v>
      </c>
      <c r="L45" s="101">
        <v>90</v>
      </c>
      <c r="M45" s="81">
        <f t="shared" si="6"/>
        <v>174</v>
      </c>
      <c r="N45" s="101">
        <v>92</v>
      </c>
      <c r="O45" s="101">
        <v>93</v>
      </c>
      <c r="P45" s="81">
        <f t="shared" si="7"/>
        <v>185</v>
      </c>
      <c r="Q45" s="4">
        <f t="shared" si="8"/>
        <v>546</v>
      </c>
      <c r="R45" s="89">
        <v>75</v>
      </c>
      <c r="S45" s="11">
        <f>VLOOKUP(A:A,Gutpunkte!A:V,22,FALSE)</f>
        <v>1450</v>
      </c>
      <c r="T45" s="18">
        <f t="shared" si="9"/>
        <v>1525</v>
      </c>
      <c r="V45" s="13"/>
      <c r="W45" s="14"/>
    </row>
    <row r="46" spans="1:20" ht="12">
      <c r="A46" s="88">
        <v>54</v>
      </c>
      <c r="B46" s="116">
        <v>40</v>
      </c>
      <c r="C46" s="11" t="str">
        <f>VLOOKUP(A:A,Gutpunkte!A:B,2,FALSE)</f>
        <v>Eggimann Lara</v>
      </c>
      <c r="D46" s="30">
        <f>VLOOKUP(A:A,Gutpunkte!A:D,4,FALSE)</f>
        <v>89</v>
      </c>
      <c r="E46" s="30" t="str">
        <f>VLOOKUP(A:A,Gutpunkte!A:E,5,FALSE)</f>
        <v>OA</v>
      </c>
      <c r="F46" s="11" t="s">
        <v>216</v>
      </c>
      <c r="G46" s="11" t="str">
        <f>VLOOKUP(A:A,Gutpunkte!A:C,3,FALSE)</f>
        <v>Recherswil</v>
      </c>
      <c r="H46" s="101">
        <v>98</v>
      </c>
      <c r="I46" s="101">
        <v>97</v>
      </c>
      <c r="J46" s="81">
        <f t="shared" si="5"/>
        <v>195</v>
      </c>
      <c r="K46" s="101">
        <v>79</v>
      </c>
      <c r="L46" s="101">
        <v>95</v>
      </c>
      <c r="M46" s="81">
        <f t="shared" si="6"/>
        <v>174</v>
      </c>
      <c r="N46" s="101">
        <v>86</v>
      </c>
      <c r="O46" s="101">
        <v>91</v>
      </c>
      <c r="P46" s="81">
        <f t="shared" si="7"/>
        <v>177</v>
      </c>
      <c r="Q46" s="4">
        <f t="shared" si="8"/>
        <v>546</v>
      </c>
      <c r="R46" s="89">
        <v>75</v>
      </c>
      <c r="S46" s="11">
        <f>VLOOKUP(A:A,Gutpunkte!A:V,22,FALSE)</f>
        <v>695</v>
      </c>
      <c r="T46" s="18">
        <f t="shared" si="9"/>
        <v>770</v>
      </c>
    </row>
    <row r="47" spans="1:20" ht="12">
      <c r="A47" s="88">
        <v>201</v>
      </c>
      <c r="B47" s="116">
        <v>41</v>
      </c>
      <c r="C47" s="11" t="str">
        <f>VLOOKUP(A:A,Gutpunkte!A:B,2,FALSE)</f>
        <v>Schläfli Christoph</v>
      </c>
      <c r="D47" s="30">
        <f>VLOOKUP(A:A,Gutpunkte!A:D,4,FALSE)</f>
        <v>60</v>
      </c>
      <c r="E47" s="30" t="str">
        <f>VLOOKUP(A:A,Gutpunkte!A:E,5,FALSE)</f>
        <v>OA</v>
      </c>
      <c r="F47" s="11" t="s">
        <v>217</v>
      </c>
      <c r="G47" s="11" t="str">
        <f>VLOOKUP(A:A,Gutpunkte!A:C,3,FALSE)</f>
        <v>Roggwil</v>
      </c>
      <c r="H47" s="101">
        <v>98</v>
      </c>
      <c r="I47" s="101">
        <v>98</v>
      </c>
      <c r="J47" s="81">
        <f t="shared" si="5"/>
        <v>196</v>
      </c>
      <c r="K47" s="101">
        <v>85</v>
      </c>
      <c r="L47" s="101">
        <v>86</v>
      </c>
      <c r="M47" s="81">
        <f t="shared" si="6"/>
        <v>171</v>
      </c>
      <c r="N47" s="101">
        <v>95</v>
      </c>
      <c r="O47" s="101">
        <v>84</v>
      </c>
      <c r="P47" s="81">
        <f t="shared" si="7"/>
        <v>179</v>
      </c>
      <c r="Q47" s="4">
        <f t="shared" si="8"/>
        <v>546</v>
      </c>
      <c r="R47" s="89">
        <v>75</v>
      </c>
      <c r="S47" s="11">
        <f>VLOOKUP(A:A,Gutpunkte!A:V,22,FALSE)</f>
        <v>1410</v>
      </c>
      <c r="T47" s="18">
        <f t="shared" si="9"/>
        <v>1485</v>
      </c>
    </row>
    <row r="48" spans="1:20" ht="12">
      <c r="A48" s="88">
        <v>318</v>
      </c>
      <c r="B48" s="116">
        <v>42</v>
      </c>
      <c r="C48" s="11" t="str">
        <f>VLOOKUP(A:A,Gutpunkte!A:B,2,FALSE)</f>
        <v>Frauchiger Sabrina</v>
      </c>
      <c r="D48" s="30">
        <f>VLOOKUP(A:A,Gutpunkte!A:D,4,FALSE)</f>
        <v>94</v>
      </c>
      <c r="E48" s="30" t="str">
        <f>VLOOKUP(A:A,Gutpunkte!A:E,5,FALSE)</f>
        <v>MI</v>
      </c>
      <c r="F48" s="11" t="s">
        <v>217</v>
      </c>
      <c r="G48" s="11" t="str">
        <f>VLOOKUP(A:A,Gutpunkte!A:C,3,FALSE)</f>
        <v>Boll</v>
      </c>
      <c r="H48" s="101">
        <v>97</v>
      </c>
      <c r="I48" s="101">
        <v>98</v>
      </c>
      <c r="J48" s="81">
        <f t="shared" si="5"/>
        <v>195</v>
      </c>
      <c r="K48" s="101">
        <v>78</v>
      </c>
      <c r="L48" s="101">
        <v>87</v>
      </c>
      <c r="M48" s="81">
        <f t="shared" si="6"/>
        <v>165</v>
      </c>
      <c r="N48" s="101">
        <v>90</v>
      </c>
      <c r="O48" s="101">
        <v>95</v>
      </c>
      <c r="P48" s="81">
        <f t="shared" si="7"/>
        <v>185</v>
      </c>
      <c r="Q48" s="4">
        <f t="shared" si="8"/>
        <v>545</v>
      </c>
      <c r="R48" s="89"/>
      <c r="S48" s="11">
        <f>VLOOKUP(A:A,Gutpunkte!A:V,22,FALSE)</f>
        <v>0</v>
      </c>
      <c r="T48" s="18">
        <f t="shared" si="9"/>
        <v>0</v>
      </c>
    </row>
    <row r="49" spans="1:32" ht="12">
      <c r="A49" s="88">
        <v>317</v>
      </c>
      <c r="B49" s="116">
        <v>43</v>
      </c>
      <c r="C49" s="11" t="str">
        <f>VLOOKUP(A:A,Gutpunkte!A:B,2,FALSE)</f>
        <v>Bigler Gabriela</v>
      </c>
      <c r="D49" s="30">
        <f>VLOOKUP(A:A,Gutpunkte!A:D,4,FALSE)</f>
        <v>95</v>
      </c>
      <c r="E49" s="30" t="str">
        <f>VLOOKUP(A:A,Gutpunkte!A:E,5,FALSE)</f>
        <v>MI</v>
      </c>
      <c r="F49" s="11" t="s">
        <v>217</v>
      </c>
      <c r="G49" s="11" t="str">
        <f>VLOOKUP(A:A,Gutpunkte!A:C,3,FALSE)</f>
        <v>Boll</v>
      </c>
      <c r="H49" s="101">
        <v>97</v>
      </c>
      <c r="I49" s="101">
        <v>97</v>
      </c>
      <c r="J49" s="81">
        <f t="shared" si="5"/>
        <v>194</v>
      </c>
      <c r="K49" s="101">
        <v>83</v>
      </c>
      <c r="L49" s="101">
        <v>87</v>
      </c>
      <c r="M49" s="81">
        <f t="shared" si="6"/>
        <v>170</v>
      </c>
      <c r="N49" s="101">
        <v>93</v>
      </c>
      <c r="O49" s="101">
        <v>88</v>
      </c>
      <c r="P49" s="81">
        <f t="shared" si="7"/>
        <v>181</v>
      </c>
      <c r="Q49" s="4">
        <f t="shared" si="8"/>
        <v>545</v>
      </c>
      <c r="R49" s="89">
        <v>75</v>
      </c>
      <c r="S49" s="11">
        <f>VLOOKUP(A:A,Gutpunkte!A:V,22,FALSE)</f>
        <v>0</v>
      </c>
      <c r="T49" s="18">
        <f t="shared" si="9"/>
        <v>75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16"/>
    </row>
    <row r="50" spans="1:22" ht="12">
      <c r="A50" s="88">
        <v>282</v>
      </c>
      <c r="B50" s="116">
        <v>44</v>
      </c>
      <c r="C50" s="11" t="str">
        <f>VLOOKUP(A:A,Gutpunkte!A:B,2,FALSE)</f>
        <v>Aeschlimann Stefan</v>
      </c>
      <c r="D50" s="30">
        <f>VLOOKUP(A:A,Gutpunkte!A:D,4,FALSE)</f>
        <v>80</v>
      </c>
      <c r="E50" s="30" t="str">
        <f>VLOOKUP(A:A,Gutpunkte!A:E,5,FALSE)</f>
        <v>OA</v>
      </c>
      <c r="F50" s="11" t="s">
        <v>217</v>
      </c>
      <c r="G50" s="11" t="str">
        <f>VLOOKUP(A:A,Gutpunkte!A:C,3,FALSE)</f>
        <v>Ersigen</v>
      </c>
      <c r="H50" s="101">
        <v>98</v>
      </c>
      <c r="I50" s="101">
        <v>98</v>
      </c>
      <c r="J50" s="81">
        <f t="shared" si="5"/>
        <v>196</v>
      </c>
      <c r="K50" s="101">
        <v>84</v>
      </c>
      <c r="L50" s="101">
        <v>84</v>
      </c>
      <c r="M50" s="81">
        <f t="shared" si="6"/>
        <v>168</v>
      </c>
      <c r="N50" s="101">
        <v>89</v>
      </c>
      <c r="O50" s="101">
        <v>91</v>
      </c>
      <c r="P50" s="81">
        <f t="shared" si="7"/>
        <v>180</v>
      </c>
      <c r="Q50" s="4">
        <f t="shared" si="8"/>
        <v>544</v>
      </c>
      <c r="R50" s="89">
        <v>75</v>
      </c>
      <c r="S50" s="11">
        <f>VLOOKUP(A:A,Gutpunkte!A:V,22,FALSE)</f>
        <v>765</v>
      </c>
      <c r="T50" s="18">
        <f t="shared" si="9"/>
        <v>840</v>
      </c>
      <c r="V50" s="4"/>
    </row>
    <row r="51" spans="1:21" ht="12">
      <c r="A51" s="88">
        <v>150</v>
      </c>
      <c r="B51" s="116">
        <v>45</v>
      </c>
      <c r="C51" s="11" t="str">
        <f>VLOOKUP(A:A,Gutpunkte!A:B,2,FALSE)</f>
        <v>Maurer Bruno</v>
      </c>
      <c r="D51" s="30">
        <f>VLOOKUP(A:A,Gutpunkte!A:D,4,FALSE)</f>
        <v>88</v>
      </c>
      <c r="E51" s="30" t="str">
        <f>VLOOKUP(A:A,Gutpunkte!A:E,5,FALSE)</f>
        <v>OL</v>
      </c>
      <c r="F51" s="11" t="s">
        <v>217</v>
      </c>
      <c r="G51" s="11" t="str">
        <f>VLOOKUP(A:A,Gutpunkte!A:C,3,FALSE)</f>
        <v>Schattenhalb</v>
      </c>
      <c r="H51" s="101">
        <v>94</v>
      </c>
      <c r="I51" s="101">
        <v>94</v>
      </c>
      <c r="J51" s="81">
        <f t="shared" si="5"/>
        <v>188</v>
      </c>
      <c r="K51" s="101">
        <v>86</v>
      </c>
      <c r="L51" s="101">
        <v>91</v>
      </c>
      <c r="M51" s="81">
        <f t="shared" si="6"/>
        <v>177</v>
      </c>
      <c r="N51" s="101">
        <v>88</v>
      </c>
      <c r="O51" s="101">
        <v>91</v>
      </c>
      <c r="P51" s="81">
        <f t="shared" si="7"/>
        <v>179</v>
      </c>
      <c r="Q51" s="4">
        <f t="shared" si="8"/>
        <v>544</v>
      </c>
      <c r="R51" s="89">
        <v>75</v>
      </c>
      <c r="S51" s="11">
        <f>VLOOKUP(A:A,Gutpunkte!A:V,22,FALSE)</f>
        <v>255</v>
      </c>
      <c r="T51" s="18">
        <f t="shared" si="9"/>
        <v>330</v>
      </c>
      <c r="U51" s="6"/>
    </row>
    <row r="52" spans="1:20" ht="12">
      <c r="A52" s="88">
        <v>31</v>
      </c>
      <c r="B52" s="116">
        <v>46</v>
      </c>
      <c r="C52" s="11" t="str">
        <f>VLOOKUP(A:A,Gutpunkte!A:B,2,FALSE)</f>
        <v>Bohnenblust Rolf</v>
      </c>
      <c r="D52" s="30">
        <f>VLOOKUP(A:A,Gutpunkte!A:D,4,FALSE)</f>
        <v>89</v>
      </c>
      <c r="E52" s="30" t="str">
        <f>VLOOKUP(A:A,Gutpunkte!A:E,5,FALSE)</f>
        <v>OA</v>
      </c>
      <c r="F52" s="11" t="s">
        <v>216</v>
      </c>
      <c r="G52" s="11" t="str">
        <f>VLOOKUP(A:A,Gutpunkte!A:C,3,FALSE)</f>
        <v>Wanzwil</v>
      </c>
      <c r="H52" s="101">
        <v>95</v>
      </c>
      <c r="I52" s="101">
        <v>98</v>
      </c>
      <c r="J52" s="81">
        <f t="shared" si="5"/>
        <v>193</v>
      </c>
      <c r="K52" s="101">
        <v>87</v>
      </c>
      <c r="L52" s="101">
        <v>88</v>
      </c>
      <c r="M52" s="81">
        <f t="shared" si="6"/>
        <v>175</v>
      </c>
      <c r="N52" s="101">
        <v>90</v>
      </c>
      <c r="O52" s="101">
        <v>86</v>
      </c>
      <c r="P52" s="81">
        <f t="shared" si="7"/>
        <v>176</v>
      </c>
      <c r="Q52" s="4">
        <f t="shared" si="8"/>
        <v>544</v>
      </c>
      <c r="R52" s="89">
        <v>75</v>
      </c>
      <c r="S52" s="11">
        <f>VLOOKUP(A:A,Gutpunkte!A:V,22,FALSE)</f>
        <v>585</v>
      </c>
      <c r="T52" s="18">
        <f t="shared" si="9"/>
        <v>660</v>
      </c>
    </row>
    <row r="53" spans="1:32" ht="12">
      <c r="A53" s="88">
        <v>153</v>
      </c>
      <c r="B53" s="116">
        <v>47</v>
      </c>
      <c r="C53" s="11" t="str">
        <f>VLOOKUP(A:A,Gutpunkte!A:B,2,FALSE)</f>
        <v>Meier Simon</v>
      </c>
      <c r="D53" s="30">
        <f>VLOOKUP(A:A,Gutpunkte!A:D,4,FALSE)</f>
        <v>90</v>
      </c>
      <c r="E53" s="30" t="str">
        <f>VLOOKUP(A:A,Gutpunkte!A:E,5,FALSE)</f>
        <v>EM</v>
      </c>
      <c r="F53" s="11" t="s">
        <v>216</v>
      </c>
      <c r="G53" s="11" t="str">
        <f>VLOOKUP(A:A,Gutpunkte!A:C,3,FALSE)</f>
        <v>Wiler b. Utzenstorf</v>
      </c>
      <c r="H53" s="101">
        <v>97</v>
      </c>
      <c r="I53" s="101">
        <v>97</v>
      </c>
      <c r="J53" s="81">
        <f t="shared" si="5"/>
        <v>194</v>
      </c>
      <c r="K53" s="101">
        <v>85</v>
      </c>
      <c r="L53" s="101">
        <v>87</v>
      </c>
      <c r="M53" s="81">
        <f t="shared" si="6"/>
        <v>172</v>
      </c>
      <c r="N53" s="101">
        <v>90</v>
      </c>
      <c r="O53" s="101">
        <v>87</v>
      </c>
      <c r="P53" s="81">
        <f t="shared" si="7"/>
        <v>177</v>
      </c>
      <c r="Q53" s="4">
        <f t="shared" si="8"/>
        <v>543</v>
      </c>
      <c r="R53" s="89">
        <v>75</v>
      </c>
      <c r="S53" s="11">
        <f>VLOOKUP(A:A,Gutpunkte!A:V,22,FALSE)</f>
        <v>295</v>
      </c>
      <c r="T53" s="18">
        <f t="shared" si="9"/>
        <v>370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16"/>
    </row>
    <row r="54" spans="1:32" ht="12">
      <c r="A54" s="88">
        <v>306</v>
      </c>
      <c r="B54" s="116">
        <v>48</v>
      </c>
      <c r="C54" s="11" t="str">
        <f>VLOOKUP(A:A,Gutpunkte!A:B,2,FALSE)</f>
        <v>Bärtschi Simon</v>
      </c>
      <c r="D54" s="30">
        <f>VLOOKUP(A:A,Gutpunkte!A:D,4,FALSE)</f>
        <v>95</v>
      </c>
      <c r="E54" s="30" t="str">
        <f>VLOOKUP(A:A,Gutpunkte!A:E,5,FALSE)</f>
        <v>MI</v>
      </c>
      <c r="F54" s="11" t="s">
        <v>216</v>
      </c>
      <c r="G54" s="11" t="str">
        <f>VLOOKUP(A:A,Gutpunkte!A:C,3,FALSE)</f>
        <v>Oberwangen</v>
      </c>
      <c r="H54" s="101">
        <v>96</v>
      </c>
      <c r="I54" s="101">
        <v>96</v>
      </c>
      <c r="J54" s="81">
        <f t="shared" si="5"/>
        <v>192</v>
      </c>
      <c r="K54" s="101">
        <v>91</v>
      </c>
      <c r="L54" s="101">
        <v>82</v>
      </c>
      <c r="M54" s="81">
        <f t="shared" si="6"/>
        <v>173</v>
      </c>
      <c r="N54" s="101">
        <v>92</v>
      </c>
      <c r="O54" s="101">
        <v>86</v>
      </c>
      <c r="P54" s="81">
        <f t="shared" si="7"/>
        <v>178</v>
      </c>
      <c r="Q54" s="4">
        <f t="shared" si="8"/>
        <v>543</v>
      </c>
      <c r="R54" s="89">
        <v>75</v>
      </c>
      <c r="S54" s="11">
        <f>VLOOKUP(A:A,Gutpunkte!A:V,22,FALSE)</f>
        <v>55</v>
      </c>
      <c r="T54" s="18">
        <f t="shared" si="9"/>
        <v>130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16"/>
    </row>
    <row r="55" spans="1:20" ht="12">
      <c r="A55" s="88">
        <v>244</v>
      </c>
      <c r="B55" s="116">
        <v>49</v>
      </c>
      <c r="C55" s="11" t="str">
        <f>VLOOKUP(A:A,Gutpunkte!A:B,2,FALSE)</f>
        <v>Weber Beat</v>
      </c>
      <c r="D55" s="30">
        <f>VLOOKUP(A:A,Gutpunkte!A:D,4,FALSE)</f>
        <v>65</v>
      </c>
      <c r="E55" s="30" t="str">
        <f>VLOOKUP(A:A,Gutpunkte!A:E,5,FALSE)</f>
        <v>MI</v>
      </c>
      <c r="F55" s="11" t="s">
        <v>437</v>
      </c>
      <c r="G55" s="11" t="str">
        <f>VLOOKUP(A:A,Gutpunkte!A:C,3,FALSE)</f>
        <v>Belp</v>
      </c>
      <c r="H55" s="101">
        <v>93</v>
      </c>
      <c r="I55" s="101">
        <v>96</v>
      </c>
      <c r="J55" s="81">
        <f t="shared" si="5"/>
        <v>189</v>
      </c>
      <c r="K55" s="87">
        <v>86</v>
      </c>
      <c r="L55" s="87">
        <v>82</v>
      </c>
      <c r="M55" s="81">
        <f t="shared" si="6"/>
        <v>168</v>
      </c>
      <c r="N55" s="87">
        <v>88</v>
      </c>
      <c r="O55" s="87">
        <v>97</v>
      </c>
      <c r="P55" s="81">
        <f t="shared" si="7"/>
        <v>185</v>
      </c>
      <c r="Q55" s="4">
        <f t="shared" si="8"/>
        <v>542</v>
      </c>
      <c r="R55" s="89">
        <v>70</v>
      </c>
      <c r="S55" s="11">
        <f>VLOOKUP(A:A,Gutpunkte!A:V,22,FALSE)</f>
        <v>2110</v>
      </c>
      <c r="T55" s="18">
        <f t="shared" si="9"/>
        <v>2180</v>
      </c>
    </row>
    <row r="56" spans="1:20" ht="12">
      <c r="A56" s="88">
        <v>189</v>
      </c>
      <c r="B56" s="116">
        <v>50</v>
      </c>
      <c r="C56" s="11" t="str">
        <f>VLOOKUP(A:A,Gutpunkte!A:B,2,FALSE)</f>
        <v>Sarbach Erich</v>
      </c>
      <c r="D56" s="30">
        <f>VLOOKUP(A:A,Gutpunkte!A:D,4,FALSE)</f>
        <v>52</v>
      </c>
      <c r="E56" s="30" t="str">
        <f>VLOOKUP(A:A,Gutpunkte!A:E,5,FALSE)</f>
        <v>OL</v>
      </c>
      <c r="F56" s="11" t="s">
        <v>421</v>
      </c>
      <c r="G56" s="11" t="str">
        <f>VLOOKUP(A:A,Gutpunkte!A:C,3,FALSE)</f>
        <v>Hondrich</v>
      </c>
      <c r="H56" s="101">
        <v>94</v>
      </c>
      <c r="I56" s="101">
        <v>98</v>
      </c>
      <c r="J56" s="81">
        <f t="shared" si="5"/>
        <v>192</v>
      </c>
      <c r="K56" s="101">
        <v>80</v>
      </c>
      <c r="L56" s="101">
        <v>86</v>
      </c>
      <c r="M56" s="81">
        <f t="shared" si="6"/>
        <v>166</v>
      </c>
      <c r="N56" s="101">
        <v>90</v>
      </c>
      <c r="O56" s="101">
        <v>93</v>
      </c>
      <c r="P56" s="81">
        <f t="shared" si="7"/>
        <v>183</v>
      </c>
      <c r="Q56" s="4">
        <f t="shared" si="8"/>
        <v>541</v>
      </c>
      <c r="R56" s="89">
        <v>70</v>
      </c>
      <c r="S56" s="11">
        <f>VLOOKUP(A:A,Gutpunkte!A:V,22,FALSE)</f>
        <v>2895</v>
      </c>
      <c r="T56" s="18">
        <f t="shared" si="9"/>
        <v>2965</v>
      </c>
    </row>
    <row r="57" spans="1:20" ht="12">
      <c r="A57" s="88">
        <v>298</v>
      </c>
      <c r="B57" s="116">
        <v>51</v>
      </c>
      <c r="C57" s="11" t="str">
        <f>VLOOKUP(A:A,Gutpunkte!A:B,2,FALSE)</f>
        <v>Schwarz Marcial</v>
      </c>
      <c r="D57" s="30">
        <f>VLOOKUP(A:A,Gutpunkte!A:D,4,FALSE)</f>
        <v>82</v>
      </c>
      <c r="E57" s="30" t="str">
        <f>VLOOKUP(A:A,Gutpunkte!A:E,5,FALSE)</f>
        <v>OL</v>
      </c>
      <c r="F57" s="11" t="s">
        <v>234</v>
      </c>
      <c r="G57" s="11" t="str">
        <f>VLOOKUP(A:A,Gutpunkte!A:C,3,FALSE)</f>
        <v>Boltigen</v>
      </c>
      <c r="H57" s="101">
        <v>94</v>
      </c>
      <c r="I57" s="101">
        <v>97</v>
      </c>
      <c r="J57" s="81">
        <f t="shared" si="5"/>
        <v>191</v>
      </c>
      <c r="K57" s="101">
        <v>78</v>
      </c>
      <c r="L57" s="101">
        <v>84</v>
      </c>
      <c r="M57" s="81">
        <f t="shared" si="6"/>
        <v>162</v>
      </c>
      <c r="N57" s="101">
        <v>94</v>
      </c>
      <c r="O57" s="101">
        <v>92</v>
      </c>
      <c r="P57" s="81">
        <f t="shared" si="7"/>
        <v>186</v>
      </c>
      <c r="Q57" s="4">
        <f t="shared" si="8"/>
        <v>539</v>
      </c>
      <c r="R57" s="89">
        <v>70</v>
      </c>
      <c r="S57" s="11">
        <f>VLOOKUP(A:A,Gutpunkte!A:V,22,FALSE)</f>
        <v>135</v>
      </c>
      <c r="T57" s="18">
        <f t="shared" si="9"/>
        <v>205</v>
      </c>
    </row>
    <row r="58" spans="1:20" ht="12">
      <c r="A58" s="88">
        <v>260</v>
      </c>
      <c r="B58" s="116">
        <v>52</v>
      </c>
      <c r="C58" s="11" t="str">
        <f>VLOOKUP(A:A,Gutpunkte!A:B,2,FALSE)</f>
        <v>Winkelmann Rudolf</v>
      </c>
      <c r="D58" s="30">
        <f>VLOOKUP(A:A,Gutpunkte!A:D,4,FALSE)</f>
        <v>61</v>
      </c>
      <c r="E58" s="30" t="str">
        <f>VLOOKUP(A:A,Gutpunkte!A:E,5,FALSE)</f>
        <v>MI</v>
      </c>
      <c r="F58" s="11" t="s">
        <v>437</v>
      </c>
      <c r="G58" s="11" t="str">
        <f>VLOOKUP(A:A,Gutpunkte!A:C,3,FALSE)</f>
        <v>Studen</v>
      </c>
      <c r="H58" s="101">
        <v>95</v>
      </c>
      <c r="I58" s="101">
        <v>96</v>
      </c>
      <c r="J58" s="81">
        <f t="shared" si="5"/>
        <v>191</v>
      </c>
      <c r="K58" s="101">
        <v>79</v>
      </c>
      <c r="L58" s="101">
        <v>83</v>
      </c>
      <c r="M58" s="81">
        <f t="shared" si="6"/>
        <v>162</v>
      </c>
      <c r="N58" s="101">
        <v>94</v>
      </c>
      <c r="O58" s="101">
        <v>92</v>
      </c>
      <c r="P58" s="81">
        <f t="shared" si="7"/>
        <v>186</v>
      </c>
      <c r="Q58" s="4">
        <f t="shared" si="8"/>
        <v>539</v>
      </c>
      <c r="R58" s="89">
        <v>70</v>
      </c>
      <c r="S58" s="11">
        <f>VLOOKUP(A:A,Gutpunkte!A:V,22,FALSE)</f>
        <v>2065</v>
      </c>
      <c r="T58" s="18">
        <f t="shared" si="9"/>
        <v>2135</v>
      </c>
    </row>
    <row r="59" spans="1:20" ht="12">
      <c r="A59" s="88">
        <v>311</v>
      </c>
      <c r="B59" s="116">
        <v>53</v>
      </c>
      <c r="C59" s="11" t="str">
        <f>VLOOKUP(A:A,Gutpunkte!A:B,2,FALSE)</f>
        <v>Trachsel Paul</v>
      </c>
      <c r="D59" s="30">
        <f>VLOOKUP(A:A,Gutpunkte!A:D,4,FALSE)</f>
        <v>62</v>
      </c>
      <c r="E59" s="30" t="str">
        <f>VLOOKUP(A:A,Gutpunkte!A:E,5,FALSE)</f>
        <v>OL</v>
      </c>
      <c r="F59" s="11" t="s">
        <v>234</v>
      </c>
      <c r="G59" s="11" t="str">
        <f>VLOOKUP(A:A,Gutpunkte!A:C,3,FALSE)</f>
        <v>Frutigen</v>
      </c>
      <c r="H59" s="101">
        <v>95</v>
      </c>
      <c r="I59" s="101">
        <v>98</v>
      </c>
      <c r="J59" s="81">
        <f t="shared" si="5"/>
        <v>193</v>
      </c>
      <c r="K59" s="101">
        <v>87</v>
      </c>
      <c r="L59" s="101">
        <v>78</v>
      </c>
      <c r="M59" s="81">
        <f t="shared" si="6"/>
        <v>165</v>
      </c>
      <c r="N59" s="101">
        <v>88</v>
      </c>
      <c r="O59" s="101">
        <v>92</v>
      </c>
      <c r="P59" s="81">
        <f t="shared" si="7"/>
        <v>180</v>
      </c>
      <c r="Q59" s="4">
        <f t="shared" si="8"/>
        <v>538</v>
      </c>
      <c r="R59" s="89">
        <v>70</v>
      </c>
      <c r="S59" s="11">
        <f>VLOOKUP(A:A,Gutpunkte!A:V,22,FALSE)</f>
        <v>75</v>
      </c>
      <c r="T59" s="18">
        <f t="shared" si="9"/>
        <v>145</v>
      </c>
    </row>
    <row r="60" spans="1:32" ht="12">
      <c r="A60" s="88">
        <v>10</v>
      </c>
      <c r="B60" s="116">
        <v>54</v>
      </c>
      <c r="C60" s="11" t="str">
        <f>VLOOKUP(A:A,Gutpunkte!A:B,2,FALSE)</f>
        <v>Badertscher Jürg</v>
      </c>
      <c r="D60" s="30">
        <f>VLOOKUP(A:A,Gutpunkte!A:D,4,FALSE)</f>
        <v>79</v>
      </c>
      <c r="E60" s="30" t="str">
        <f>VLOOKUP(A:A,Gutpunkte!A:E,5,FALSE)</f>
        <v>EM</v>
      </c>
      <c r="F60" s="11" t="s">
        <v>216</v>
      </c>
      <c r="G60" s="11" t="str">
        <f>VLOOKUP(A:A,Gutpunkte!A:C,3,FALSE)</f>
        <v>Weiach</v>
      </c>
      <c r="H60" s="101">
        <v>96</v>
      </c>
      <c r="I60" s="101">
        <v>95</v>
      </c>
      <c r="J60" s="81">
        <f t="shared" si="5"/>
        <v>191</v>
      </c>
      <c r="K60" s="101">
        <v>81</v>
      </c>
      <c r="L60" s="101">
        <v>81</v>
      </c>
      <c r="M60" s="81">
        <f t="shared" si="6"/>
        <v>162</v>
      </c>
      <c r="N60" s="101">
        <v>95</v>
      </c>
      <c r="O60" s="101">
        <v>90</v>
      </c>
      <c r="P60" s="81">
        <f t="shared" si="7"/>
        <v>185</v>
      </c>
      <c r="Q60" s="4">
        <f t="shared" si="8"/>
        <v>538</v>
      </c>
      <c r="R60" s="89">
        <v>70</v>
      </c>
      <c r="S60" s="11">
        <f>VLOOKUP(A:A,Gutpunkte!A:V,22,FALSE)</f>
        <v>1035</v>
      </c>
      <c r="T60" s="18">
        <f t="shared" si="9"/>
        <v>1105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16"/>
    </row>
    <row r="61" spans="1:20" ht="12">
      <c r="A61" s="88">
        <v>25</v>
      </c>
      <c r="B61" s="116">
        <v>55</v>
      </c>
      <c r="C61" s="11" t="str">
        <f>VLOOKUP(A:A,Gutpunkte!A:B,2,FALSE)</f>
        <v>Beyeler Daniel</v>
      </c>
      <c r="D61" s="30">
        <f>VLOOKUP(A:A,Gutpunkte!A:D,4,FALSE)</f>
        <v>53</v>
      </c>
      <c r="E61" s="30" t="str">
        <f>VLOOKUP(A:A,Gutpunkte!A:E,5,FALSE)</f>
        <v>MI</v>
      </c>
      <c r="F61" s="11" t="s">
        <v>422</v>
      </c>
      <c r="G61" s="11" t="str">
        <f>VLOOKUP(A:A,Gutpunkte!A:C,3,FALSE)</f>
        <v>Burgistein</v>
      </c>
      <c r="H61" s="101">
        <v>95</v>
      </c>
      <c r="I61" s="101">
        <v>96</v>
      </c>
      <c r="J61" s="81">
        <f t="shared" si="5"/>
        <v>191</v>
      </c>
      <c r="K61" s="101">
        <v>84</v>
      </c>
      <c r="L61" s="101">
        <v>77</v>
      </c>
      <c r="M61" s="81">
        <f t="shared" si="6"/>
        <v>161</v>
      </c>
      <c r="N61" s="101">
        <v>91</v>
      </c>
      <c r="O61" s="101">
        <v>93</v>
      </c>
      <c r="P61" s="81">
        <f t="shared" si="7"/>
        <v>184</v>
      </c>
      <c r="Q61" s="4">
        <f t="shared" si="8"/>
        <v>536</v>
      </c>
      <c r="R61" s="89">
        <v>70</v>
      </c>
      <c r="S61" s="11">
        <f>VLOOKUP(A:A,Gutpunkte!A:V,22,FALSE)</f>
        <v>2605</v>
      </c>
      <c r="T61" s="18">
        <f t="shared" si="9"/>
        <v>2675</v>
      </c>
    </row>
    <row r="62" spans="1:20" ht="12">
      <c r="A62" s="88">
        <v>91</v>
      </c>
      <c r="B62" s="116">
        <v>56</v>
      </c>
      <c r="C62" s="11" t="str">
        <f>VLOOKUP(A:A,Gutpunkte!A:B,2,FALSE)</f>
        <v>Hadorn Fritz</v>
      </c>
      <c r="D62" s="30">
        <f>VLOOKUP(A:A,Gutpunkte!A:D,4,FALSE)</f>
        <v>51</v>
      </c>
      <c r="E62" s="30" t="str">
        <f>VLOOKUP(A:A,Gutpunkte!A:E,5,FALSE)</f>
        <v>MI</v>
      </c>
      <c r="F62" s="11" t="s">
        <v>421</v>
      </c>
      <c r="G62" s="11" t="str">
        <f>VLOOKUP(A:A,Gutpunkte!A:C,3,FALSE)</f>
        <v>Gurzelen</v>
      </c>
      <c r="H62" s="101">
        <v>94</v>
      </c>
      <c r="I62" s="101">
        <v>94</v>
      </c>
      <c r="J62" s="81">
        <f t="shared" si="5"/>
        <v>188</v>
      </c>
      <c r="K62" s="101">
        <v>80</v>
      </c>
      <c r="L62" s="101">
        <v>86</v>
      </c>
      <c r="M62" s="81">
        <f t="shared" si="6"/>
        <v>166</v>
      </c>
      <c r="N62" s="101">
        <v>91</v>
      </c>
      <c r="O62" s="101">
        <v>91</v>
      </c>
      <c r="P62" s="81">
        <f t="shared" si="7"/>
        <v>182</v>
      </c>
      <c r="Q62" s="4">
        <f t="shared" si="8"/>
        <v>536</v>
      </c>
      <c r="R62" s="89">
        <v>70</v>
      </c>
      <c r="S62" s="11">
        <f>VLOOKUP(A:A,Gutpunkte!A:V,22,FALSE)</f>
        <v>920</v>
      </c>
      <c r="T62" s="18">
        <f t="shared" si="9"/>
        <v>990</v>
      </c>
    </row>
    <row r="63" spans="1:32" ht="12">
      <c r="A63" s="88">
        <v>279</v>
      </c>
      <c r="B63" s="116">
        <v>57</v>
      </c>
      <c r="C63" s="11" t="str">
        <f>VLOOKUP(A:A,Gutpunkte!A:B,2,FALSE)</f>
        <v>Zwicker Rolf</v>
      </c>
      <c r="D63" s="30">
        <f>VLOOKUP(A:A,Gutpunkte!A:D,4,FALSE)</f>
        <v>73</v>
      </c>
      <c r="E63" s="30" t="str">
        <f>VLOOKUP(A:A,Gutpunkte!A:E,5,FALSE)</f>
        <v>EM</v>
      </c>
      <c r="F63" s="11" t="s">
        <v>216</v>
      </c>
      <c r="G63" s="11" t="str">
        <f>VLOOKUP(A:A,Gutpunkte!A:C,3,FALSE)</f>
        <v>Worb</v>
      </c>
      <c r="H63" s="101">
        <v>97</v>
      </c>
      <c r="I63" s="101">
        <v>97</v>
      </c>
      <c r="J63" s="81">
        <f t="shared" si="5"/>
        <v>194</v>
      </c>
      <c r="K63" s="101">
        <v>78</v>
      </c>
      <c r="L63" s="101">
        <v>82</v>
      </c>
      <c r="M63" s="81">
        <f t="shared" si="6"/>
        <v>160</v>
      </c>
      <c r="N63" s="101">
        <v>87</v>
      </c>
      <c r="O63" s="101">
        <v>93</v>
      </c>
      <c r="P63" s="81">
        <f t="shared" si="7"/>
        <v>180</v>
      </c>
      <c r="Q63" s="4">
        <f t="shared" si="8"/>
        <v>534</v>
      </c>
      <c r="R63" s="89">
        <v>65</v>
      </c>
      <c r="S63" s="11">
        <f>VLOOKUP(A:A,Gutpunkte!A:V,22,FALSE)</f>
        <v>1345</v>
      </c>
      <c r="T63" s="18">
        <f t="shared" si="9"/>
        <v>1410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16"/>
    </row>
    <row r="64" spans="1:32" ht="12">
      <c r="A64" s="88">
        <v>280</v>
      </c>
      <c r="B64" s="116">
        <v>58</v>
      </c>
      <c r="C64" s="11" t="str">
        <f>VLOOKUP(A:A,Gutpunkte!A:B,2,FALSE)</f>
        <v>Monnerat Guillaume</v>
      </c>
      <c r="D64" s="30">
        <f>VLOOKUP(A:A,Gutpunkte!A:D,4,FALSE)</f>
        <v>88</v>
      </c>
      <c r="E64" s="30" t="str">
        <f>VLOOKUP(A:A,Gutpunkte!A:E,5,FALSE)</f>
        <v>OL</v>
      </c>
      <c r="F64" s="11" t="s">
        <v>234</v>
      </c>
      <c r="G64" s="11" t="str">
        <f>VLOOKUP(A:A,Gutpunkte!A:C,3,FALSE)</f>
        <v>Steffisburg</v>
      </c>
      <c r="H64" s="101">
        <v>96</v>
      </c>
      <c r="I64" s="101">
        <v>95</v>
      </c>
      <c r="J64" s="81">
        <f t="shared" si="5"/>
        <v>191</v>
      </c>
      <c r="K64" s="101">
        <v>88</v>
      </c>
      <c r="L64" s="101">
        <v>79</v>
      </c>
      <c r="M64" s="81">
        <f t="shared" si="6"/>
        <v>167</v>
      </c>
      <c r="N64" s="101">
        <v>87</v>
      </c>
      <c r="O64" s="101">
        <v>87</v>
      </c>
      <c r="P64" s="81">
        <f t="shared" si="7"/>
        <v>174</v>
      </c>
      <c r="Q64" s="4">
        <f t="shared" si="8"/>
        <v>532</v>
      </c>
      <c r="R64" s="89">
        <v>65</v>
      </c>
      <c r="S64" s="11">
        <f>VLOOKUP(A:A,Gutpunkte!A:V,22,FALSE)</f>
        <v>240</v>
      </c>
      <c r="T64" s="18">
        <f t="shared" si="9"/>
        <v>305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16"/>
    </row>
    <row r="65" spans="1:22" ht="12">
      <c r="A65" s="88">
        <v>155</v>
      </c>
      <c r="B65" s="116">
        <v>59</v>
      </c>
      <c r="C65" s="11" t="str">
        <f>VLOOKUP(A:A,Gutpunkte!A:B,2,FALSE)</f>
        <v>Michel Thomas</v>
      </c>
      <c r="D65" s="30">
        <f>VLOOKUP(A:A,Gutpunkte!A:D,4,FALSE)</f>
        <v>82</v>
      </c>
      <c r="E65" s="30" t="str">
        <f>VLOOKUP(A:A,Gutpunkte!A:E,5,FALSE)</f>
        <v>OA</v>
      </c>
      <c r="F65" s="11" t="s">
        <v>217</v>
      </c>
      <c r="G65" s="11" t="str">
        <f>VLOOKUP(A:A,Gutpunkte!A:C,3,FALSE)</f>
        <v>Sumiswald</v>
      </c>
      <c r="H65" s="119">
        <v>100</v>
      </c>
      <c r="I65" s="101">
        <v>97</v>
      </c>
      <c r="J65" s="81">
        <f t="shared" si="5"/>
        <v>197</v>
      </c>
      <c r="K65" s="101">
        <v>83</v>
      </c>
      <c r="L65" s="101">
        <v>85</v>
      </c>
      <c r="M65" s="81">
        <f t="shared" si="6"/>
        <v>168</v>
      </c>
      <c r="N65" s="101">
        <v>89</v>
      </c>
      <c r="O65" s="101">
        <v>78</v>
      </c>
      <c r="P65" s="81">
        <f t="shared" si="7"/>
        <v>167</v>
      </c>
      <c r="Q65" s="4">
        <f t="shared" si="8"/>
        <v>532</v>
      </c>
      <c r="R65" s="89">
        <v>65</v>
      </c>
      <c r="S65" s="11">
        <f>VLOOKUP(A:A,Gutpunkte!A:V,22,FALSE)</f>
        <v>800</v>
      </c>
      <c r="T65" s="18">
        <f t="shared" si="9"/>
        <v>865</v>
      </c>
      <c r="V65" s="4"/>
    </row>
    <row r="66" spans="1:20" ht="12">
      <c r="A66" s="88">
        <v>110</v>
      </c>
      <c r="B66" s="116">
        <v>60</v>
      </c>
      <c r="C66" s="11" t="str">
        <f>VLOOKUP(A:A,Gutpunkte!A:B,2,FALSE)</f>
        <v>Jakob Anton</v>
      </c>
      <c r="D66" s="30">
        <f>VLOOKUP(A:A,Gutpunkte!A:D,4,FALSE)</f>
        <v>69</v>
      </c>
      <c r="E66" s="30" t="str">
        <f>VLOOKUP(A:A,Gutpunkte!A:E,5,FALSE)</f>
        <v>MI</v>
      </c>
      <c r="F66" s="11" t="s">
        <v>217</v>
      </c>
      <c r="G66" s="11" t="str">
        <f>VLOOKUP(A:A,Gutpunkte!A:C,3,FALSE)</f>
        <v>Rüeggisberg</v>
      </c>
      <c r="H66" s="101">
        <v>98</v>
      </c>
      <c r="I66" s="101">
        <v>92</v>
      </c>
      <c r="J66" s="81">
        <f t="shared" si="5"/>
        <v>190</v>
      </c>
      <c r="K66" s="101">
        <v>79</v>
      </c>
      <c r="L66" s="101">
        <v>74</v>
      </c>
      <c r="M66" s="81">
        <f t="shared" si="6"/>
        <v>153</v>
      </c>
      <c r="N66" s="101">
        <v>94</v>
      </c>
      <c r="O66" s="101">
        <v>93</v>
      </c>
      <c r="P66" s="81">
        <f t="shared" si="7"/>
        <v>187</v>
      </c>
      <c r="Q66" s="4">
        <f t="shared" si="8"/>
        <v>530</v>
      </c>
      <c r="R66" s="89">
        <v>60</v>
      </c>
      <c r="S66" s="11">
        <f>VLOOKUP(A:A,Gutpunkte!A:V,22,FALSE)</f>
        <v>360</v>
      </c>
      <c r="T66" s="18">
        <f t="shared" si="9"/>
        <v>420</v>
      </c>
    </row>
    <row r="67" spans="1:22" ht="12">
      <c r="A67" s="88">
        <v>177</v>
      </c>
      <c r="B67" s="116">
        <v>61</v>
      </c>
      <c r="C67" s="11" t="str">
        <f>VLOOKUP(A:A,Gutpunkte!A:B,2,FALSE)</f>
        <v>Rohrbach Fritz</v>
      </c>
      <c r="D67" s="30">
        <f>VLOOKUP(A:A,Gutpunkte!A:D,4,FALSE)</f>
        <v>67</v>
      </c>
      <c r="E67" s="30" t="str">
        <f>VLOOKUP(A:A,Gutpunkte!A:E,5,FALSE)</f>
        <v>MI</v>
      </c>
      <c r="F67" s="11" t="s">
        <v>217</v>
      </c>
      <c r="G67" s="11" t="str">
        <f>VLOOKUP(A:A,Gutpunkte!A:C,3,FALSE)</f>
        <v>Niedermuhlern</v>
      </c>
      <c r="H67" s="101">
        <v>96</v>
      </c>
      <c r="I67" s="101">
        <v>97</v>
      </c>
      <c r="J67" s="81">
        <f t="shared" si="5"/>
        <v>193</v>
      </c>
      <c r="K67" s="87">
        <v>79</v>
      </c>
      <c r="L67" s="87">
        <v>75</v>
      </c>
      <c r="M67" s="81">
        <f t="shared" si="6"/>
        <v>154</v>
      </c>
      <c r="N67" s="87">
        <v>91</v>
      </c>
      <c r="O67" s="87">
        <v>91</v>
      </c>
      <c r="P67" s="81">
        <f t="shared" si="7"/>
        <v>182</v>
      </c>
      <c r="Q67" s="4">
        <f t="shared" si="8"/>
        <v>529</v>
      </c>
      <c r="R67" s="89">
        <v>60</v>
      </c>
      <c r="S67" s="11">
        <f>VLOOKUP(A:A,Gutpunkte!A:V,22,FALSE)</f>
        <v>325</v>
      </c>
      <c r="T67" s="18">
        <f t="shared" si="9"/>
        <v>385</v>
      </c>
      <c r="V67" s="4"/>
    </row>
    <row r="68" spans="1:20" ht="12">
      <c r="A68" s="88">
        <v>323</v>
      </c>
      <c r="B68" s="116">
        <v>62</v>
      </c>
      <c r="C68" s="11" t="str">
        <f>VLOOKUP(A:A,Gutpunkte!A:B,2,FALSE)</f>
        <v>Kaspar Florian</v>
      </c>
      <c r="D68" s="30">
        <f>VLOOKUP(A:A,Gutpunkte!A:D,4,FALSE)</f>
        <v>91</v>
      </c>
      <c r="E68" s="30" t="str">
        <f>VLOOKUP(A:A,Gutpunkte!A:E,5,FALSE)</f>
        <v>MI</v>
      </c>
      <c r="F68" s="11" t="s">
        <v>234</v>
      </c>
      <c r="G68" s="11" t="str">
        <f>VLOOKUP(A:A,Gutpunkte!A:C,3,FALSE)</f>
        <v>Bern</v>
      </c>
      <c r="H68" s="101">
        <v>93</v>
      </c>
      <c r="I68" s="101">
        <v>96</v>
      </c>
      <c r="J68" s="124">
        <f t="shared" si="5"/>
        <v>189</v>
      </c>
      <c r="K68" s="101">
        <v>85</v>
      </c>
      <c r="L68" s="101">
        <v>74</v>
      </c>
      <c r="M68" s="124">
        <f t="shared" si="6"/>
        <v>159</v>
      </c>
      <c r="N68" s="101">
        <v>89</v>
      </c>
      <c r="O68" s="101">
        <v>91</v>
      </c>
      <c r="P68" s="124">
        <f t="shared" si="7"/>
        <v>180</v>
      </c>
      <c r="Q68" s="2">
        <f t="shared" si="8"/>
        <v>528</v>
      </c>
      <c r="R68" s="89">
        <v>60</v>
      </c>
      <c r="S68" s="11">
        <f>VLOOKUP(A:A,Gutpunkte!A:V,22,FALSE)</f>
        <v>0</v>
      </c>
      <c r="T68" s="122">
        <f t="shared" si="9"/>
        <v>60</v>
      </c>
    </row>
    <row r="69" spans="1:20" ht="12">
      <c r="A69" s="88">
        <v>35</v>
      </c>
      <c r="B69" s="116">
        <v>63</v>
      </c>
      <c r="C69" s="11" t="str">
        <f>VLOOKUP(A:A,Gutpunkte!A:B,2,FALSE)</f>
        <v>Buchmeier Edi</v>
      </c>
      <c r="D69" s="30">
        <f>VLOOKUP(A:A,Gutpunkte!A:D,4,FALSE)</f>
        <v>54</v>
      </c>
      <c r="E69" s="30" t="str">
        <f>VLOOKUP(A:A,Gutpunkte!A:E,5,FALSE)</f>
        <v>OA</v>
      </c>
      <c r="F69" s="11" t="s">
        <v>234</v>
      </c>
      <c r="G69" s="11" t="str">
        <f>VLOOKUP(A:A,Gutpunkte!A:C,3,FALSE)</f>
        <v>Herzogenbuchsee</v>
      </c>
      <c r="H69" s="101">
        <v>97</v>
      </c>
      <c r="I69" s="101">
        <v>95</v>
      </c>
      <c r="J69" s="81">
        <f t="shared" si="5"/>
        <v>192</v>
      </c>
      <c r="K69" s="101">
        <v>75</v>
      </c>
      <c r="L69" s="101">
        <v>78</v>
      </c>
      <c r="M69" s="81">
        <f t="shared" si="6"/>
        <v>153</v>
      </c>
      <c r="N69" s="101">
        <v>93</v>
      </c>
      <c r="O69" s="101">
        <v>90</v>
      </c>
      <c r="P69" s="81">
        <f t="shared" si="7"/>
        <v>183</v>
      </c>
      <c r="Q69" s="4">
        <f t="shared" si="8"/>
        <v>528</v>
      </c>
      <c r="R69" s="89">
        <v>60</v>
      </c>
      <c r="S69" s="11">
        <f>VLOOKUP(A:A,Gutpunkte!A:V,22,FALSE)</f>
        <v>120</v>
      </c>
      <c r="T69" s="18">
        <f t="shared" si="9"/>
        <v>180</v>
      </c>
    </row>
    <row r="70" spans="1:20" ht="12">
      <c r="A70" s="88">
        <v>16</v>
      </c>
      <c r="B70" s="116">
        <v>64</v>
      </c>
      <c r="C70" s="11" t="str">
        <f>VLOOKUP(A:A,Gutpunkte!A:B,2,FALSE)</f>
        <v>Benninger Paul</v>
      </c>
      <c r="D70" s="30">
        <f>VLOOKUP(A:A,Gutpunkte!A:D,4,FALSE)</f>
        <v>40</v>
      </c>
      <c r="E70" s="30" t="str">
        <f>VLOOKUP(A:A,Gutpunkte!A:E,5,FALSE)</f>
        <v>OL</v>
      </c>
      <c r="F70" s="11" t="s">
        <v>234</v>
      </c>
      <c r="G70" s="11" t="str">
        <f>VLOOKUP(A:A,Gutpunkte!A:C,3,FALSE)</f>
        <v>Unterseen</v>
      </c>
      <c r="H70" s="101">
        <v>99</v>
      </c>
      <c r="I70" s="101">
        <v>97</v>
      </c>
      <c r="J70" s="81">
        <f t="shared" si="5"/>
        <v>196</v>
      </c>
      <c r="K70" s="101">
        <v>77</v>
      </c>
      <c r="L70" s="101">
        <v>79</v>
      </c>
      <c r="M70" s="81">
        <f t="shared" si="6"/>
        <v>156</v>
      </c>
      <c r="N70" s="101">
        <v>88</v>
      </c>
      <c r="O70" s="101">
        <v>86</v>
      </c>
      <c r="P70" s="81">
        <f t="shared" si="7"/>
        <v>174</v>
      </c>
      <c r="Q70" s="4">
        <f t="shared" si="8"/>
        <v>526</v>
      </c>
      <c r="R70" s="89">
        <v>75</v>
      </c>
      <c r="S70" s="11">
        <f>VLOOKUP(A:A,Gutpunkte!A:V,22,FALSE)</f>
        <v>580</v>
      </c>
      <c r="T70" s="18">
        <f t="shared" si="9"/>
        <v>655</v>
      </c>
    </row>
    <row r="71" spans="1:20" ht="12">
      <c r="A71" s="88">
        <v>319</v>
      </c>
      <c r="B71" s="116">
        <v>65</v>
      </c>
      <c r="C71" s="11" t="str">
        <f>VLOOKUP(A:A,Gutpunkte!A:B,2,FALSE)</f>
        <v>Sieber Roland</v>
      </c>
      <c r="D71" s="30">
        <f>VLOOKUP(A:A,Gutpunkte!A:D,4,FALSE)</f>
        <v>72</v>
      </c>
      <c r="E71" s="30" t="str">
        <f>VLOOKUP(A:A,Gutpunkte!A:E,5,FALSE)</f>
        <v>MI</v>
      </c>
      <c r="F71" s="11" t="s">
        <v>437</v>
      </c>
      <c r="G71" s="11" t="str">
        <f>VLOOKUP(A:A,Gutpunkte!A:C,3,FALSE)</f>
        <v>Konolfingen</v>
      </c>
      <c r="H71" s="101">
        <v>93</v>
      </c>
      <c r="I71" s="101">
        <v>97</v>
      </c>
      <c r="J71" s="81">
        <f aca="true" t="shared" si="10" ref="J71:J88">H71+I71</f>
        <v>190</v>
      </c>
      <c r="K71" s="101">
        <v>82</v>
      </c>
      <c r="L71" s="101">
        <v>77</v>
      </c>
      <c r="M71" s="81">
        <f aca="true" t="shared" si="11" ref="M71:M88">K71+L71</f>
        <v>159</v>
      </c>
      <c r="N71" s="101">
        <v>95</v>
      </c>
      <c r="O71" s="101">
        <v>81</v>
      </c>
      <c r="P71" s="81">
        <f aca="true" t="shared" si="12" ref="P71:P88">N71+O71</f>
        <v>176</v>
      </c>
      <c r="Q71" s="4">
        <f aca="true" t="shared" si="13" ref="Q71:Q88">J71+M71+P71</f>
        <v>525</v>
      </c>
      <c r="R71" s="89">
        <v>55</v>
      </c>
      <c r="S71" s="11">
        <f>VLOOKUP(A:A,Gutpunkte!A:V,22,FALSE)</f>
        <v>0</v>
      </c>
      <c r="T71" s="18">
        <f aca="true" t="shared" si="14" ref="T71:T88">SUM(R71:S71)</f>
        <v>55</v>
      </c>
    </row>
    <row r="72" spans="1:23" ht="12">
      <c r="A72" s="88">
        <v>42</v>
      </c>
      <c r="B72" s="116">
        <v>66</v>
      </c>
      <c r="C72" s="11" t="str">
        <f>VLOOKUP(A:A,Gutpunkte!A:B,2,FALSE)</f>
        <v>Carrel Jean-Francois</v>
      </c>
      <c r="D72" s="30">
        <f>VLOOKUP(A:A,Gutpunkte!A:D,4,FALSE)</f>
        <v>66</v>
      </c>
      <c r="E72" s="30" t="str">
        <f>VLOOKUP(A:A,Gutpunkte!A:E,5,FALSE)</f>
        <v>BJ</v>
      </c>
      <c r="F72" s="11" t="s">
        <v>234</v>
      </c>
      <c r="G72" s="11" t="str">
        <f>VLOOKUP(A:A,Gutpunkte!A:C,3,FALSE)</f>
        <v>Diesse</v>
      </c>
      <c r="H72" s="101">
        <v>96</v>
      </c>
      <c r="I72" s="101">
        <v>96</v>
      </c>
      <c r="J72" s="124">
        <f t="shared" si="10"/>
        <v>192</v>
      </c>
      <c r="K72" s="101">
        <v>80</v>
      </c>
      <c r="L72" s="101">
        <v>69</v>
      </c>
      <c r="M72" s="124">
        <f t="shared" si="11"/>
        <v>149</v>
      </c>
      <c r="N72" s="101">
        <v>91</v>
      </c>
      <c r="O72" s="101">
        <v>92</v>
      </c>
      <c r="P72" s="124">
        <f t="shared" si="12"/>
        <v>183</v>
      </c>
      <c r="Q72" s="2">
        <f t="shared" si="13"/>
        <v>524</v>
      </c>
      <c r="R72" s="89">
        <v>55</v>
      </c>
      <c r="S72" s="11">
        <f>VLOOKUP(A:A,Gutpunkte!A:V,22,FALSE)</f>
        <v>300</v>
      </c>
      <c r="T72" s="122">
        <f t="shared" si="14"/>
        <v>355</v>
      </c>
      <c r="U72" s="2"/>
      <c r="W72" s="2"/>
    </row>
    <row r="73" spans="1:20" ht="12">
      <c r="A73" s="88">
        <v>322</v>
      </c>
      <c r="B73" s="116">
        <v>67</v>
      </c>
      <c r="C73" s="11" t="str">
        <f>VLOOKUP(A:A,Gutpunkte!A:B,2,FALSE)</f>
        <v>Müller Peter</v>
      </c>
      <c r="D73" s="30">
        <f>VLOOKUP(A:A,Gutpunkte!A:D,4,FALSE)</f>
        <v>67</v>
      </c>
      <c r="E73" s="30" t="str">
        <f>VLOOKUP(A:A,Gutpunkte!A:E,5,FALSE)</f>
        <v>OA</v>
      </c>
      <c r="F73" s="11" t="s">
        <v>421</v>
      </c>
      <c r="G73" s="11" t="str">
        <f>VLOOKUP(A:A,Gutpunkte!A:C,3,FALSE)</f>
        <v>Wangenried</v>
      </c>
      <c r="H73" s="101">
        <v>96</v>
      </c>
      <c r="I73" s="101">
        <v>95</v>
      </c>
      <c r="J73" s="81">
        <f t="shared" si="10"/>
        <v>191</v>
      </c>
      <c r="K73" s="101">
        <v>77</v>
      </c>
      <c r="L73" s="101">
        <v>77</v>
      </c>
      <c r="M73" s="81">
        <f t="shared" si="11"/>
        <v>154</v>
      </c>
      <c r="N73" s="101">
        <v>84</v>
      </c>
      <c r="O73" s="101">
        <v>93</v>
      </c>
      <c r="P73" s="81">
        <f t="shared" si="12"/>
        <v>177</v>
      </c>
      <c r="Q73" s="4">
        <f t="shared" si="13"/>
        <v>522</v>
      </c>
      <c r="R73" s="89">
        <v>55</v>
      </c>
      <c r="S73" s="11">
        <f>VLOOKUP(A:A,Gutpunkte!A:V,22,FALSE)</f>
        <v>0</v>
      </c>
      <c r="T73" s="18">
        <f t="shared" si="14"/>
        <v>55</v>
      </c>
    </row>
    <row r="74" spans="1:32" ht="12">
      <c r="A74" s="88">
        <v>85</v>
      </c>
      <c r="B74" s="116">
        <v>68</v>
      </c>
      <c r="C74" s="11" t="str">
        <f>VLOOKUP(A:A,Gutpunkte!A:B,2,FALSE)</f>
        <v>Grogg Roger</v>
      </c>
      <c r="D74" s="30">
        <f>VLOOKUP(A:A,Gutpunkte!A:D,4,FALSE)</f>
        <v>66</v>
      </c>
      <c r="E74" s="30" t="str">
        <f>VLOOKUP(A:A,Gutpunkte!A:E,5,FALSE)</f>
        <v>EM</v>
      </c>
      <c r="F74" s="11" t="s">
        <v>217</v>
      </c>
      <c r="G74" s="11" t="str">
        <f>VLOOKUP(A:A,Gutpunkte!A:C,3,FALSE)</f>
        <v>Münsingen</v>
      </c>
      <c r="H74" s="101">
        <v>93</v>
      </c>
      <c r="I74" s="101">
        <v>93</v>
      </c>
      <c r="J74" s="81">
        <f t="shared" si="10"/>
        <v>186</v>
      </c>
      <c r="K74" s="101">
        <v>81</v>
      </c>
      <c r="L74" s="101">
        <v>75</v>
      </c>
      <c r="M74" s="81">
        <f t="shared" si="11"/>
        <v>156</v>
      </c>
      <c r="N74" s="101">
        <v>90</v>
      </c>
      <c r="O74" s="101">
        <v>90</v>
      </c>
      <c r="P74" s="81">
        <f t="shared" si="12"/>
        <v>180</v>
      </c>
      <c r="Q74" s="4">
        <f t="shared" si="13"/>
        <v>522</v>
      </c>
      <c r="R74" s="89">
        <v>55</v>
      </c>
      <c r="S74" s="11">
        <f>VLOOKUP(A:A,Gutpunkte!A:V,22,FALSE)</f>
        <v>585</v>
      </c>
      <c r="T74" s="18">
        <f t="shared" si="14"/>
        <v>640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16"/>
    </row>
    <row r="75" spans="1:23" ht="12">
      <c r="A75" s="88">
        <v>116</v>
      </c>
      <c r="B75" s="116">
        <v>69</v>
      </c>
      <c r="C75" s="11" t="str">
        <f>VLOOKUP(A:A,Gutpunkte!A:B,2,FALSE)</f>
        <v>Juon Ignaz</v>
      </c>
      <c r="D75" s="30">
        <f>VLOOKUP(A:A,Gutpunkte!A:D,4,FALSE)</f>
        <v>57</v>
      </c>
      <c r="E75" s="30" t="str">
        <f>VLOOKUP(A:A,Gutpunkte!A:E,5,FALSE)</f>
        <v>EM</v>
      </c>
      <c r="F75" s="11" t="s">
        <v>446</v>
      </c>
      <c r="G75" s="11" t="str">
        <f>VLOOKUP(A:A,Gutpunkte!A:C,3,FALSE)</f>
        <v>Solothurn</v>
      </c>
      <c r="H75" s="101">
        <v>94</v>
      </c>
      <c r="I75" s="101">
        <v>95</v>
      </c>
      <c r="J75" s="81">
        <f t="shared" si="10"/>
        <v>189</v>
      </c>
      <c r="K75" s="101">
        <v>79</v>
      </c>
      <c r="L75" s="101">
        <v>80</v>
      </c>
      <c r="M75" s="81">
        <f t="shared" si="11"/>
        <v>159</v>
      </c>
      <c r="N75" s="101">
        <v>86</v>
      </c>
      <c r="O75" s="101">
        <v>86</v>
      </c>
      <c r="P75" s="81">
        <f t="shared" si="12"/>
        <v>172</v>
      </c>
      <c r="Q75" s="4">
        <f t="shared" si="13"/>
        <v>520</v>
      </c>
      <c r="R75" s="89">
        <v>50</v>
      </c>
      <c r="S75" s="11">
        <f>VLOOKUP(A:A,Gutpunkte!A:V,22,FALSE)</f>
        <v>875</v>
      </c>
      <c r="T75" s="18">
        <f t="shared" si="14"/>
        <v>925</v>
      </c>
      <c r="V75" s="13"/>
      <c r="W75" s="14"/>
    </row>
    <row r="76" spans="1:20" ht="12">
      <c r="A76" s="88">
        <v>202</v>
      </c>
      <c r="B76" s="116">
        <v>70</v>
      </c>
      <c r="C76" s="11" t="str">
        <f>VLOOKUP(A:A,Gutpunkte!A:B,2,FALSE)</f>
        <v>Schmid Hans</v>
      </c>
      <c r="D76" s="30">
        <f>VLOOKUP(A:A,Gutpunkte!A:D,4,FALSE)</f>
        <v>47</v>
      </c>
      <c r="E76" s="30" t="str">
        <f>VLOOKUP(A:A,Gutpunkte!A:E,5,FALSE)</f>
        <v>MI</v>
      </c>
      <c r="F76" s="11" t="s">
        <v>437</v>
      </c>
      <c r="G76" s="11" t="str">
        <f>VLOOKUP(A:A,Gutpunkte!A:C,3,FALSE)</f>
        <v>Pieterlen</v>
      </c>
      <c r="H76" s="101">
        <v>97</v>
      </c>
      <c r="I76" s="101">
        <v>97</v>
      </c>
      <c r="J76" s="81">
        <f t="shared" si="10"/>
        <v>194</v>
      </c>
      <c r="K76" s="101">
        <v>76</v>
      </c>
      <c r="L76" s="101">
        <v>70</v>
      </c>
      <c r="M76" s="81">
        <f t="shared" si="11"/>
        <v>146</v>
      </c>
      <c r="N76" s="101">
        <v>89</v>
      </c>
      <c r="O76" s="101">
        <v>89</v>
      </c>
      <c r="P76" s="81">
        <f t="shared" si="12"/>
        <v>178</v>
      </c>
      <c r="Q76" s="4">
        <f t="shared" si="13"/>
        <v>518</v>
      </c>
      <c r="R76" s="89">
        <v>60</v>
      </c>
      <c r="S76" s="11">
        <f>VLOOKUP(A:A,Gutpunkte!A:V,22,FALSE)</f>
        <v>2465</v>
      </c>
      <c r="T76" s="18">
        <f t="shared" si="14"/>
        <v>2525</v>
      </c>
    </row>
    <row r="77" spans="1:20" ht="12">
      <c r="A77" s="88">
        <v>321</v>
      </c>
      <c r="B77" s="116">
        <v>71</v>
      </c>
      <c r="C77" s="11" t="str">
        <f>VLOOKUP(A:A,Gutpunkte!A:B,2,FALSE)</f>
        <v>Steiner Susann</v>
      </c>
      <c r="D77" s="30">
        <f>VLOOKUP(A:A,Gutpunkte!A:D,4,FALSE)</f>
        <v>71</v>
      </c>
      <c r="E77" s="30" t="str">
        <f>VLOOKUP(A:A,Gutpunkte!A:E,5,FALSE)</f>
        <v>OL</v>
      </c>
      <c r="F77" s="11" t="s">
        <v>234</v>
      </c>
      <c r="G77" s="11" t="str">
        <f>VLOOKUP(A:A,Gutpunkte!A:C,3,FALSE)</f>
        <v>Kandergrund</v>
      </c>
      <c r="H77" s="101">
        <v>93</v>
      </c>
      <c r="I77" s="101">
        <v>94</v>
      </c>
      <c r="J77" s="81">
        <f t="shared" si="10"/>
        <v>187</v>
      </c>
      <c r="K77" s="101">
        <v>69</v>
      </c>
      <c r="L77" s="101">
        <v>74</v>
      </c>
      <c r="M77" s="81">
        <f t="shared" si="11"/>
        <v>143</v>
      </c>
      <c r="N77" s="101">
        <v>92</v>
      </c>
      <c r="O77" s="101">
        <v>95</v>
      </c>
      <c r="P77" s="81">
        <f t="shared" si="12"/>
        <v>187</v>
      </c>
      <c r="Q77" s="4">
        <f t="shared" si="13"/>
        <v>517</v>
      </c>
      <c r="R77" s="89">
        <v>50</v>
      </c>
      <c r="S77" s="11">
        <f>VLOOKUP(A:A,Gutpunkte!A:V,22,FALSE)</f>
        <v>0</v>
      </c>
      <c r="T77" s="18">
        <f t="shared" si="14"/>
        <v>50</v>
      </c>
    </row>
    <row r="78" spans="1:20" ht="12">
      <c r="A78" s="88">
        <v>19</v>
      </c>
      <c r="B78" s="116">
        <v>72</v>
      </c>
      <c r="C78" s="11" t="str">
        <f>VLOOKUP(A:A,Gutpunkte!A:B,2,FALSE)</f>
        <v>Berger Anton</v>
      </c>
      <c r="D78" s="30">
        <f>VLOOKUP(A:A,Gutpunkte!A:D,4,FALSE)</f>
        <v>47</v>
      </c>
      <c r="E78" s="30" t="str">
        <f>VLOOKUP(A:A,Gutpunkte!A:E,5,FALSE)</f>
        <v>OL</v>
      </c>
      <c r="F78" s="11" t="s">
        <v>234</v>
      </c>
      <c r="G78" s="11" t="str">
        <f>VLOOKUP(A:A,Gutpunkte!A:C,3,FALSE)</f>
        <v>Linden</v>
      </c>
      <c r="H78" s="101">
        <v>98</v>
      </c>
      <c r="I78" s="101">
        <v>98</v>
      </c>
      <c r="J78" s="81">
        <f t="shared" si="10"/>
        <v>196</v>
      </c>
      <c r="K78" s="101">
        <v>66</v>
      </c>
      <c r="L78" s="101">
        <v>71</v>
      </c>
      <c r="M78" s="81">
        <f t="shared" si="11"/>
        <v>137</v>
      </c>
      <c r="N78" s="101">
        <v>91</v>
      </c>
      <c r="O78" s="101">
        <v>92</v>
      </c>
      <c r="P78" s="81">
        <f t="shared" si="12"/>
        <v>183</v>
      </c>
      <c r="Q78" s="4">
        <f t="shared" si="13"/>
        <v>516</v>
      </c>
      <c r="R78" s="89">
        <v>55</v>
      </c>
      <c r="S78" s="11">
        <f>VLOOKUP(A:A,Gutpunkte!A:V,22,FALSE)</f>
        <v>2220</v>
      </c>
      <c r="T78" s="18">
        <f t="shared" si="14"/>
        <v>2275</v>
      </c>
    </row>
    <row r="79" spans="1:21" ht="12">
      <c r="A79" s="88">
        <v>259</v>
      </c>
      <c r="B79" s="116">
        <v>73</v>
      </c>
      <c r="C79" s="11" t="str">
        <f>VLOOKUP(A:A,Gutpunkte!A:B,2,FALSE)</f>
        <v>Winkelmann Arnold</v>
      </c>
      <c r="D79" s="30">
        <f>VLOOKUP(A:A,Gutpunkte!A:D,4,FALSE)</f>
        <v>36</v>
      </c>
      <c r="E79" s="30" t="str">
        <f>VLOOKUP(A:A,Gutpunkte!A:E,5,FALSE)</f>
        <v>MI</v>
      </c>
      <c r="F79" s="11" t="s">
        <v>423</v>
      </c>
      <c r="G79" s="11" t="str">
        <f>VLOOKUP(A:A,Gutpunkte!A:C,3,FALSE)</f>
        <v>Studen</v>
      </c>
      <c r="H79" s="118">
        <v>92</v>
      </c>
      <c r="I79" s="118">
        <v>94</v>
      </c>
      <c r="J79" s="81">
        <f t="shared" si="10"/>
        <v>186</v>
      </c>
      <c r="K79" s="101">
        <v>70</v>
      </c>
      <c r="L79" s="101">
        <v>76</v>
      </c>
      <c r="M79" s="81">
        <f t="shared" si="11"/>
        <v>146</v>
      </c>
      <c r="N79" s="101">
        <v>90</v>
      </c>
      <c r="O79" s="101">
        <v>91</v>
      </c>
      <c r="P79" s="81">
        <f t="shared" si="12"/>
        <v>181</v>
      </c>
      <c r="Q79" s="4">
        <f t="shared" si="13"/>
        <v>513</v>
      </c>
      <c r="R79" s="88">
        <v>65</v>
      </c>
      <c r="S79" s="11">
        <f>VLOOKUP(A:A,Gutpunkte!A:V,22,FALSE)</f>
        <v>3440</v>
      </c>
      <c r="T79" s="18">
        <f t="shared" si="14"/>
        <v>3505</v>
      </c>
      <c r="U79" s="6"/>
    </row>
    <row r="80" spans="1:23" ht="12">
      <c r="A80" s="88">
        <v>165</v>
      </c>
      <c r="B80" s="116">
        <v>74</v>
      </c>
      <c r="C80" s="11" t="str">
        <f>VLOOKUP(A:A,Gutpunkte!A:B,2,FALSE)</f>
        <v>Müller Walter</v>
      </c>
      <c r="D80" s="30">
        <f>VLOOKUP(A:A,Gutpunkte!A:D,4,FALSE)</f>
        <v>48</v>
      </c>
      <c r="E80" s="30" t="str">
        <f>VLOOKUP(A:A,Gutpunkte!A:E,5,FALSE)</f>
        <v>OL</v>
      </c>
      <c r="F80" s="11" t="s">
        <v>234</v>
      </c>
      <c r="G80" s="11" t="str">
        <f>VLOOKUP(A:A,Gutpunkte!A:C,3,FALSE)</f>
        <v>Matten</v>
      </c>
      <c r="H80" s="101">
        <v>97</v>
      </c>
      <c r="I80" s="101">
        <v>96</v>
      </c>
      <c r="J80" s="81">
        <f t="shared" si="10"/>
        <v>193</v>
      </c>
      <c r="K80" s="101">
        <v>73</v>
      </c>
      <c r="L80" s="101">
        <v>78</v>
      </c>
      <c r="M80" s="81">
        <f t="shared" si="11"/>
        <v>151</v>
      </c>
      <c r="N80" s="101">
        <v>82</v>
      </c>
      <c r="O80" s="101">
        <v>83</v>
      </c>
      <c r="P80" s="81">
        <f t="shared" si="12"/>
        <v>165</v>
      </c>
      <c r="Q80" s="4">
        <f t="shared" si="13"/>
        <v>509</v>
      </c>
      <c r="R80" s="89">
        <v>50</v>
      </c>
      <c r="S80" s="11">
        <f>VLOOKUP(A:A,Gutpunkte!A:V,22,FALSE)</f>
        <v>2290</v>
      </c>
      <c r="T80" s="18">
        <f t="shared" si="14"/>
        <v>2340</v>
      </c>
      <c r="V80" s="13"/>
      <c r="W80" s="14"/>
    </row>
    <row r="81" spans="1:32" ht="12">
      <c r="A81" s="88">
        <v>315</v>
      </c>
      <c r="B81" s="116">
        <v>75</v>
      </c>
      <c r="C81" s="11" t="str">
        <f>VLOOKUP(A:A,Gutpunkte!A:B,2,FALSE)</f>
        <v>Baumann Christoph</v>
      </c>
      <c r="D81" s="30">
        <f>VLOOKUP(A:A,Gutpunkte!A:D,4,FALSE)</f>
        <v>91</v>
      </c>
      <c r="E81" s="30" t="str">
        <f>VLOOKUP(A:A,Gutpunkte!A:E,5,FALSE)</f>
        <v>EM</v>
      </c>
      <c r="F81" s="11" t="s">
        <v>217</v>
      </c>
      <c r="G81" s="11" t="str">
        <f>VLOOKUP(A:A,Gutpunkte!A:C,3,FALSE)</f>
        <v>Huttwil</v>
      </c>
      <c r="H81" s="101">
        <v>94</v>
      </c>
      <c r="I81" s="101">
        <v>97</v>
      </c>
      <c r="J81" s="81">
        <f t="shared" si="10"/>
        <v>191</v>
      </c>
      <c r="K81" s="101">
        <v>73</v>
      </c>
      <c r="L81" s="101">
        <v>82</v>
      </c>
      <c r="M81" s="81">
        <f t="shared" si="11"/>
        <v>155</v>
      </c>
      <c r="N81" s="101">
        <v>81</v>
      </c>
      <c r="O81" s="101">
        <v>81</v>
      </c>
      <c r="P81" s="81">
        <f t="shared" si="12"/>
        <v>162</v>
      </c>
      <c r="Q81" s="4">
        <f t="shared" si="13"/>
        <v>508</v>
      </c>
      <c r="R81" s="89">
        <v>40</v>
      </c>
      <c r="S81" s="11">
        <f>VLOOKUP(A:A,Gutpunkte!A:V,22,FALSE)</f>
        <v>0</v>
      </c>
      <c r="T81" s="18">
        <f t="shared" si="14"/>
        <v>40</v>
      </c>
      <c r="V81" s="6"/>
      <c r="W81" s="6"/>
      <c r="X81" s="6"/>
      <c r="Y81" s="6"/>
      <c r="Z81" s="6"/>
      <c r="AA81" s="6"/>
      <c r="AB81" s="6"/>
      <c r="AC81" s="6"/>
      <c r="AD81" s="6"/>
      <c r="AE81" s="6"/>
      <c r="AF81" s="16"/>
    </row>
    <row r="82" spans="1:22" ht="12">
      <c r="A82" s="88">
        <v>305</v>
      </c>
      <c r="B82" s="116">
        <v>76</v>
      </c>
      <c r="C82" s="11" t="str">
        <f>VLOOKUP(A:A,Gutpunkte!A:B,2,FALSE)</f>
        <v>Hofstetter Jasmin</v>
      </c>
      <c r="D82" s="30">
        <f>VLOOKUP(A:A,Gutpunkte!A:D,4,FALSE)</f>
        <v>96</v>
      </c>
      <c r="E82" s="30" t="str">
        <f>VLOOKUP(A:A,Gutpunkte!A:E,5,FALSE)</f>
        <v>MI</v>
      </c>
      <c r="F82" s="11" t="s">
        <v>217</v>
      </c>
      <c r="G82" s="11" t="str">
        <f>VLOOKUP(A:A,Gutpunkte!A:C,3,FALSE)</f>
        <v>Gümmenen</v>
      </c>
      <c r="H82" s="101">
        <v>90</v>
      </c>
      <c r="I82" s="101">
        <v>98</v>
      </c>
      <c r="J82" s="81">
        <f t="shared" si="10"/>
        <v>188</v>
      </c>
      <c r="K82" s="101">
        <v>85</v>
      </c>
      <c r="L82" s="101">
        <v>86</v>
      </c>
      <c r="M82" s="81">
        <f t="shared" si="11"/>
        <v>171</v>
      </c>
      <c r="N82" s="101">
        <v>67</v>
      </c>
      <c r="O82" s="101">
        <v>79</v>
      </c>
      <c r="P82" s="81">
        <f t="shared" si="12"/>
        <v>146</v>
      </c>
      <c r="Q82" s="4">
        <f t="shared" si="13"/>
        <v>505</v>
      </c>
      <c r="R82" s="89">
        <v>35</v>
      </c>
      <c r="S82" s="11">
        <f>VLOOKUP(A:A,Gutpunkte!A:V,22,FALSE)</f>
        <v>80</v>
      </c>
      <c r="T82" s="18">
        <f t="shared" si="14"/>
        <v>115</v>
      </c>
      <c r="V82" s="4"/>
    </row>
    <row r="83" spans="1:20" ht="12">
      <c r="A83" s="88">
        <v>55</v>
      </c>
      <c r="B83" s="116">
        <v>77</v>
      </c>
      <c r="C83" s="11" t="str">
        <f>VLOOKUP(A:A,Gutpunkte!A:B,2,FALSE)</f>
        <v>Eggimann Oliver</v>
      </c>
      <c r="D83" s="30">
        <f>VLOOKUP(A:A,Gutpunkte!A:D,4,FALSE)</f>
        <v>93</v>
      </c>
      <c r="E83" s="30" t="str">
        <f>VLOOKUP(A:A,Gutpunkte!A:E,5,FALSE)</f>
        <v>OA</v>
      </c>
      <c r="F83" s="11" t="s">
        <v>422</v>
      </c>
      <c r="G83" s="11" t="str">
        <f>VLOOKUP(A:A,Gutpunkte!A:C,3,FALSE)</f>
        <v>Recherswil</v>
      </c>
      <c r="H83" s="101">
        <v>93</v>
      </c>
      <c r="I83" s="101">
        <v>91</v>
      </c>
      <c r="J83" s="81">
        <f t="shared" si="10"/>
        <v>184</v>
      </c>
      <c r="K83" s="101">
        <v>77</v>
      </c>
      <c r="L83" s="101">
        <v>80</v>
      </c>
      <c r="M83" s="81">
        <f t="shared" si="11"/>
        <v>157</v>
      </c>
      <c r="N83" s="101">
        <v>81</v>
      </c>
      <c r="O83" s="101">
        <v>81</v>
      </c>
      <c r="P83" s="81">
        <f t="shared" si="12"/>
        <v>162</v>
      </c>
      <c r="Q83" s="4">
        <f t="shared" si="13"/>
        <v>503</v>
      </c>
      <c r="R83" s="89">
        <v>35</v>
      </c>
      <c r="S83" s="11">
        <f>VLOOKUP(A:A,Gutpunkte!A:V,22,FALSE)</f>
        <v>110</v>
      </c>
      <c r="T83" s="18">
        <f t="shared" si="14"/>
        <v>145</v>
      </c>
    </row>
    <row r="84" spans="1:20" ht="12">
      <c r="A84" s="88">
        <v>32</v>
      </c>
      <c r="B84" s="116">
        <v>78</v>
      </c>
      <c r="C84" s="11" t="str">
        <f>VLOOKUP(A:A,Gutpunkte!A:B,2,FALSE)</f>
        <v>Bohnenblust Walter</v>
      </c>
      <c r="D84" s="30">
        <f>VLOOKUP(A:A,Gutpunkte!A:D,4,FALSE)</f>
        <v>51</v>
      </c>
      <c r="E84" s="30" t="str">
        <f>VLOOKUP(A:A,Gutpunkte!A:E,5,FALSE)</f>
        <v>OA</v>
      </c>
      <c r="F84" s="11" t="s">
        <v>234</v>
      </c>
      <c r="G84" s="11" t="str">
        <f>VLOOKUP(A:A,Gutpunkte!A:C,3,FALSE)</f>
        <v>Wanzwil</v>
      </c>
      <c r="H84" s="101">
        <v>97</v>
      </c>
      <c r="I84" s="101">
        <v>93</v>
      </c>
      <c r="J84" s="81">
        <f t="shared" si="10"/>
        <v>190</v>
      </c>
      <c r="K84" s="87">
        <v>71</v>
      </c>
      <c r="L84" s="87">
        <v>66</v>
      </c>
      <c r="M84" s="81">
        <f t="shared" si="11"/>
        <v>137</v>
      </c>
      <c r="N84" s="87">
        <v>84</v>
      </c>
      <c r="O84" s="87">
        <v>90</v>
      </c>
      <c r="P84" s="81">
        <f t="shared" si="12"/>
        <v>174</v>
      </c>
      <c r="Q84" s="4">
        <f t="shared" si="13"/>
        <v>501</v>
      </c>
      <c r="R84" s="89">
        <v>40</v>
      </c>
      <c r="S84" s="11">
        <f>VLOOKUP(A:A,Gutpunkte!A:V,22,FALSE)</f>
        <v>490</v>
      </c>
      <c r="T84" s="18">
        <f t="shared" si="14"/>
        <v>530</v>
      </c>
    </row>
    <row r="85" spans="1:20" ht="12">
      <c r="A85" s="88">
        <v>46</v>
      </c>
      <c r="B85" s="116">
        <v>79</v>
      </c>
      <c r="C85" s="11" t="str">
        <f>VLOOKUP(A:A,Gutpunkte!A:B,2,FALSE)</f>
        <v>Dänzer Hermann</v>
      </c>
      <c r="D85" s="30">
        <f>VLOOKUP(A:A,Gutpunkte!A:D,4,FALSE)</f>
        <v>48</v>
      </c>
      <c r="E85" s="30" t="str">
        <f>VLOOKUP(A:A,Gutpunkte!A:E,5,FALSE)</f>
        <v>OL</v>
      </c>
      <c r="F85" s="11" t="s">
        <v>234</v>
      </c>
      <c r="G85" s="11" t="str">
        <f>VLOOKUP(A:A,Gutpunkte!A:C,3,FALSE)</f>
        <v>Boltigen</v>
      </c>
      <c r="H85" s="101">
        <v>98</v>
      </c>
      <c r="I85" s="119">
        <v>100</v>
      </c>
      <c r="J85" s="81">
        <f t="shared" si="10"/>
        <v>198</v>
      </c>
      <c r="K85" s="101">
        <v>78</v>
      </c>
      <c r="L85" s="101">
        <v>45</v>
      </c>
      <c r="M85" s="81">
        <f t="shared" si="11"/>
        <v>123</v>
      </c>
      <c r="N85" s="101">
        <v>88</v>
      </c>
      <c r="O85" s="101">
        <v>91</v>
      </c>
      <c r="P85" s="81">
        <f t="shared" si="12"/>
        <v>179</v>
      </c>
      <c r="Q85" s="4">
        <f t="shared" si="13"/>
        <v>500</v>
      </c>
      <c r="R85" s="89">
        <v>40</v>
      </c>
      <c r="S85" s="11">
        <f>VLOOKUP(A:A,Gutpunkte!A:V,22,FALSE)</f>
        <v>1920</v>
      </c>
      <c r="T85" s="18">
        <f t="shared" si="14"/>
        <v>1960</v>
      </c>
    </row>
    <row r="86" spans="1:20" ht="12">
      <c r="A86" s="88">
        <v>218</v>
      </c>
      <c r="B86" s="116">
        <v>80</v>
      </c>
      <c r="C86" s="11" t="str">
        <f>VLOOKUP(A:A,Gutpunkte!A:B,2,FALSE)</f>
        <v>Stucki Albrecht</v>
      </c>
      <c r="D86" s="30">
        <f>VLOOKUP(A:A,Gutpunkte!A:D,4,FALSE)</f>
        <v>59</v>
      </c>
      <c r="E86" s="30" t="str">
        <f>VLOOKUP(A:A,Gutpunkte!A:E,5,FALSE)</f>
        <v>MI</v>
      </c>
      <c r="F86" s="11" t="s">
        <v>437</v>
      </c>
      <c r="G86" s="11" t="str">
        <f>VLOOKUP(A:A,Gutpunkte!A:C,3,FALSE)</f>
        <v>Rüfenacht</v>
      </c>
      <c r="H86" s="101">
        <v>94</v>
      </c>
      <c r="I86" s="101">
        <v>84</v>
      </c>
      <c r="J86" s="81">
        <f t="shared" si="10"/>
        <v>178</v>
      </c>
      <c r="K86" s="101">
        <v>73</v>
      </c>
      <c r="L86" s="101">
        <v>76</v>
      </c>
      <c r="M86" s="81">
        <f t="shared" si="11"/>
        <v>149</v>
      </c>
      <c r="N86" s="101">
        <v>83</v>
      </c>
      <c r="O86" s="101">
        <v>87</v>
      </c>
      <c r="P86" s="81">
        <f t="shared" si="12"/>
        <v>170</v>
      </c>
      <c r="Q86" s="4">
        <f t="shared" si="13"/>
        <v>497</v>
      </c>
      <c r="R86" s="89">
        <v>30</v>
      </c>
      <c r="S86" s="11">
        <f>VLOOKUP(A:A,Gutpunkte!A:V,22,FALSE)</f>
        <v>945</v>
      </c>
      <c r="T86" s="18">
        <f t="shared" si="14"/>
        <v>975</v>
      </c>
    </row>
    <row r="87" spans="1:22" ht="12">
      <c r="A87" s="88">
        <v>316</v>
      </c>
      <c r="B87" s="116">
        <v>81</v>
      </c>
      <c r="C87" s="11" t="str">
        <f>VLOOKUP(A:A,Gutpunkte!A:B,2,FALSE)</f>
        <v>Baumann Philippe</v>
      </c>
      <c r="D87" s="30">
        <f>VLOOKUP(A:A,Gutpunkte!A:D,4,FALSE)</f>
        <v>91</v>
      </c>
      <c r="E87" s="30" t="str">
        <f>VLOOKUP(A:A,Gutpunkte!A:E,5,FALSE)</f>
        <v>EM</v>
      </c>
      <c r="F87" s="11" t="s">
        <v>217</v>
      </c>
      <c r="G87" s="11" t="str">
        <f>VLOOKUP(A:A,Gutpunkte!A:C,3,FALSE)</f>
        <v>Huttwil</v>
      </c>
      <c r="H87" s="101">
        <v>90</v>
      </c>
      <c r="I87" s="101">
        <v>92</v>
      </c>
      <c r="J87" s="81">
        <f t="shared" si="10"/>
        <v>182</v>
      </c>
      <c r="K87" s="101">
        <v>81</v>
      </c>
      <c r="L87" s="101">
        <v>76</v>
      </c>
      <c r="M87" s="81">
        <f t="shared" si="11"/>
        <v>157</v>
      </c>
      <c r="N87" s="101">
        <v>79</v>
      </c>
      <c r="O87" s="101">
        <v>79</v>
      </c>
      <c r="P87" s="81">
        <f t="shared" si="12"/>
        <v>158</v>
      </c>
      <c r="Q87" s="4">
        <f t="shared" si="13"/>
        <v>497</v>
      </c>
      <c r="R87" s="89">
        <v>30</v>
      </c>
      <c r="S87" s="11">
        <f>VLOOKUP(A:A,Gutpunkte!A:V,22,FALSE)</f>
        <v>0</v>
      </c>
      <c r="T87" s="18">
        <f t="shared" si="14"/>
        <v>30</v>
      </c>
      <c r="V87" s="4"/>
    </row>
    <row r="88" spans="1:20" ht="12">
      <c r="A88" s="88">
        <v>64</v>
      </c>
      <c r="B88" s="116">
        <v>82</v>
      </c>
      <c r="C88" s="11" t="str">
        <f>VLOOKUP(A:A,Gutpunkte!A:B,2,FALSE)</f>
        <v>Flückiger Urs</v>
      </c>
      <c r="D88" s="30">
        <f>VLOOKUP(A:A,Gutpunkte!A:D,4,FALSE)</f>
        <v>47</v>
      </c>
      <c r="E88" s="30" t="str">
        <f>VLOOKUP(A:A,Gutpunkte!A:E,5,FALSE)</f>
        <v>MI</v>
      </c>
      <c r="F88" s="11" t="s">
        <v>423</v>
      </c>
      <c r="G88" s="11" t="str">
        <f>VLOOKUP(A:A,Gutpunkte!A:C,3,FALSE)</f>
        <v>Merzligen</v>
      </c>
      <c r="H88" s="101">
        <v>90</v>
      </c>
      <c r="I88" s="101">
        <v>91</v>
      </c>
      <c r="J88" s="81">
        <f t="shared" si="10"/>
        <v>181</v>
      </c>
      <c r="K88" s="101">
        <v>56</v>
      </c>
      <c r="L88" s="101">
        <v>56</v>
      </c>
      <c r="M88" s="81">
        <f t="shared" si="11"/>
        <v>112</v>
      </c>
      <c r="N88" s="101">
        <v>90</v>
      </c>
      <c r="O88" s="101">
        <v>91</v>
      </c>
      <c r="P88" s="81">
        <f t="shared" si="12"/>
        <v>181</v>
      </c>
      <c r="Q88" s="4">
        <f t="shared" si="13"/>
        <v>474</v>
      </c>
      <c r="R88" s="89">
        <v>15</v>
      </c>
      <c r="S88" s="11">
        <f>VLOOKUP(A:A,Gutpunkte!A:V,22,FALSE)</f>
        <v>1495</v>
      </c>
      <c r="T88" s="18">
        <f t="shared" si="14"/>
        <v>1510</v>
      </c>
    </row>
  </sheetData>
  <sheetProtection selectLockedCells="1"/>
  <mergeCells count="1">
    <mergeCell ref="R5:T5"/>
  </mergeCells>
  <printOptions/>
  <pageMargins left="0.07874015748031496" right="0.07874015748031496" top="0.42" bottom="0.1968503937007874" header="0.38" footer="0.5118110236220472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56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4.28125" style="1" customWidth="1"/>
    <col min="2" max="2" width="7.140625" style="0" customWidth="1"/>
    <col min="3" max="3" width="19.421875" style="0" customWidth="1"/>
    <col min="4" max="4" width="3.140625" style="0" customWidth="1"/>
    <col min="5" max="5" width="4.140625" style="0" customWidth="1"/>
    <col min="6" max="6" width="3.00390625" style="0" customWidth="1"/>
    <col min="7" max="7" width="15.7109375" style="0" customWidth="1"/>
    <col min="8" max="9" width="3.7109375" style="21" customWidth="1"/>
    <col min="10" max="10" width="3.7109375" style="4" customWidth="1"/>
    <col min="11" max="12" width="3.7109375" style="21" customWidth="1"/>
    <col min="13" max="13" width="3.7109375" style="4" customWidth="1"/>
    <col min="14" max="15" width="3.7109375" style="21" customWidth="1"/>
    <col min="16" max="16" width="3.7109375" style="4" customWidth="1"/>
    <col min="17" max="17" width="6.57421875" style="0" customWidth="1"/>
    <col min="18" max="18" width="3.8515625" style="0" customWidth="1"/>
    <col min="19" max="19" width="7.8515625" style="15" customWidth="1"/>
  </cols>
  <sheetData>
    <row r="1" ht="30.75" customHeight="1"/>
    <row r="2" spans="2:19" ht="18">
      <c r="B2" s="130" t="s">
        <v>416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2:19" ht="18">
      <c r="B3" s="130" t="s">
        <v>417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6" spans="2:19" ht="18">
      <c r="B6" s="130" t="s">
        <v>66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9" spans="1:19" s="9" customFormat="1" ht="15.75">
      <c r="A9" s="99"/>
      <c r="B9" s="9" t="s">
        <v>0</v>
      </c>
      <c r="C9" s="9" t="s">
        <v>3</v>
      </c>
      <c r="E9" s="9" t="s">
        <v>80</v>
      </c>
      <c r="H9" s="21"/>
      <c r="I9" s="21"/>
      <c r="J9" s="4"/>
      <c r="K9" s="21"/>
      <c r="L9" s="21"/>
      <c r="M9" s="4"/>
      <c r="N9" s="21"/>
      <c r="O9" s="21"/>
      <c r="P9" s="4"/>
      <c r="S9" s="91"/>
    </row>
    <row r="10" spans="1:19" s="9" customFormat="1" ht="15.75">
      <c r="A10" s="99"/>
      <c r="H10" s="21"/>
      <c r="I10" s="21"/>
      <c r="J10" s="4"/>
      <c r="K10" s="21"/>
      <c r="L10" s="21"/>
      <c r="M10" s="4"/>
      <c r="N10" s="21"/>
      <c r="O10" s="21"/>
      <c r="P10" s="4"/>
      <c r="S10" s="91"/>
    </row>
    <row r="11" spans="1:19" ht="12.75">
      <c r="A11" s="88"/>
      <c r="C11" s="1"/>
      <c r="D11" s="1"/>
      <c r="E11" s="1"/>
      <c r="F11" s="1"/>
      <c r="G11" s="1"/>
      <c r="H11" s="1"/>
      <c r="I11" s="1"/>
      <c r="K11" s="1"/>
      <c r="L11" s="1"/>
      <c r="N11" s="1"/>
      <c r="O11" s="1"/>
      <c r="Q11" s="4"/>
      <c r="R11" s="1"/>
      <c r="S11" s="92"/>
    </row>
    <row r="12" spans="1:19" ht="15.75">
      <c r="A12" s="88"/>
      <c r="B12" s="9">
        <v>1</v>
      </c>
      <c r="C12" s="9" t="s">
        <v>81</v>
      </c>
      <c r="D12" s="9"/>
      <c r="E12" s="9"/>
      <c r="F12" s="9"/>
      <c r="G12" s="17">
        <f>S21</f>
        <v>569.2857142857143</v>
      </c>
      <c r="Q12" s="9"/>
      <c r="R12" s="9"/>
      <c r="S12" s="91"/>
    </row>
    <row r="13" spans="1:19" ht="12.75">
      <c r="A13" s="88"/>
      <c r="C13" s="1"/>
      <c r="D13" s="1"/>
      <c r="E13" s="1"/>
      <c r="F13" s="1"/>
      <c r="G13" s="1"/>
      <c r="Q13" s="4"/>
      <c r="R13" s="1"/>
      <c r="S13" s="92"/>
    </row>
    <row r="14" spans="1:19" ht="12.75">
      <c r="A14" s="88">
        <v>304</v>
      </c>
      <c r="C14" s="1" t="str">
        <f>VLOOKUP(A:A,Gutpunkte!A:B,2,FALSE)</f>
        <v>Füglister Fabienne</v>
      </c>
      <c r="D14" s="1">
        <f>VLOOKUP(A:A,Gutpunkte!A:D,4,FALSE)</f>
        <v>92</v>
      </c>
      <c r="E14" s="1" t="str">
        <f>VLOOKUP(A:A,Gutpunkte!A:E,5,FALSE)</f>
        <v>MI</v>
      </c>
      <c r="F14" s="1"/>
      <c r="G14" s="1" t="str">
        <f>VLOOKUP(A:A,Gutpunkte!A:C,3,FALSE)</f>
        <v>Bern</v>
      </c>
      <c r="H14" s="1">
        <f>VLOOKUP(A:A,'Rangliste ab 9.Rang'!A:H,8,FALSE)</f>
        <v>99</v>
      </c>
      <c r="I14" s="1">
        <f>VLOOKUP(A:A,'Rangliste ab 9.Rang'!A:I,9,FALSE)</f>
        <v>100</v>
      </c>
      <c r="J14" s="4">
        <f aca="true" t="shared" si="0" ref="J14:J20">SUM(H14:I14)</f>
        <v>199</v>
      </c>
      <c r="K14" s="1">
        <f>VLOOKUP(A:A,'Rangliste ab 9.Rang'!A:K,11,FALSE)</f>
        <v>95</v>
      </c>
      <c r="L14" s="1">
        <f>VLOOKUP(A:A,'Rangliste ab 9.Rang'!A:L,12,FALSE)</f>
        <v>96</v>
      </c>
      <c r="M14" s="4">
        <f aca="true" t="shared" si="1" ref="M14:M20">SUM(K14:L14)</f>
        <v>191</v>
      </c>
      <c r="N14" s="1">
        <f>VLOOKUP(A:A,'Rangliste ab 9.Rang'!A:N,14,FALSE)</f>
        <v>94</v>
      </c>
      <c r="O14" s="1">
        <f>VLOOKUP(A:A,'Rangliste ab 9.Rang'!A:O,15,FALSE)</f>
        <v>95</v>
      </c>
      <c r="P14" s="4">
        <f aca="true" t="shared" si="2" ref="P14:P20">SUM(N14:O14)</f>
        <v>189</v>
      </c>
      <c r="Q14" s="4">
        <f aca="true" t="shared" si="3" ref="Q14:Q20">SUM(P14,M14,J14)</f>
        <v>579</v>
      </c>
      <c r="R14" s="1"/>
      <c r="S14" s="92"/>
    </row>
    <row r="15" spans="1:19" ht="12.75">
      <c r="A15" s="88">
        <v>286</v>
      </c>
      <c r="C15" s="1" t="str">
        <f>VLOOKUP(A:A,Gutpunkte!A:B,2,FALSE)</f>
        <v>Hofstetter Vanessa</v>
      </c>
      <c r="D15" s="1">
        <f>VLOOKUP(A:A,Gutpunkte!A:D,4,FALSE)</f>
        <v>95</v>
      </c>
      <c r="E15" s="1" t="str">
        <f>VLOOKUP(A:A,Gutpunkte!A:E,5,FALSE)</f>
        <v>MI</v>
      </c>
      <c r="F15" s="1"/>
      <c r="G15" s="1" t="str">
        <f>VLOOKUP(A:A,Gutpunkte!A:C,3,FALSE)</f>
        <v>Gümmenen</v>
      </c>
      <c r="H15" s="1">
        <f>VLOOKUP(A:A,'Rangliste ab 9.Rang'!A:H,8,FALSE)</f>
        <v>97</v>
      </c>
      <c r="I15" s="1">
        <f>VLOOKUP(A:A,'Rangliste ab 9.Rang'!A:I,9,FALSE)</f>
        <v>98</v>
      </c>
      <c r="J15" s="4">
        <f t="shared" si="0"/>
        <v>195</v>
      </c>
      <c r="K15" s="1">
        <f>VLOOKUP(A:A,'Rangliste ab 9.Rang'!A:K,11,FALSE)</f>
        <v>88</v>
      </c>
      <c r="L15" s="1">
        <f>VLOOKUP(A:A,'Rangliste ab 9.Rang'!A:L,12,FALSE)</f>
        <v>88</v>
      </c>
      <c r="M15" s="4">
        <f t="shared" si="1"/>
        <v>176</v>
      </c>
      <c r="N15" s="1">
        <f>VLOOKUP(A:A,'Rangliste ab 9.Rang'!A:N,14,FALSE)</f>
        <v>97</v>
      </c>
      <c r="O15" s="1">
        <f>VLOOKUP(A:A,'Rangliste ab 9.Rang'!A:O,15,FALSE)</f>
        <v>96</v>
      </c>
      <c r="P15" s="4">
        <f t="shared" si="2"/>
        <v>193</v>
      </c>
      <c r="Q15" s="4">
        <f t="shared" si="3"/>
        <v>564</v>
      </c>
      <c r="R15" s="1"/>
      <c r="S15" s="92"/>
    </row>
    <row r="16" spans="1:19" ht="12.75">
      <c r="A16" s="88">
        <v>283</v>
      </c>
      <c r="C16" s="11" t="str">
        <f>VLOOKUP(A:A,Gutpunkte!A:B,2,FALSE)</f>
        <v>Germann Isabelle</v>
      </c>
      <c r="D16" s="11">
        <f>VLOOKUP(A:A,Gutpunkte!A:D,4,FALSE)</f>
        <v>94</v>
      </c>
      <c r="E16" s="11" t="str">
        <f>VLOOKUP(A:A,Gutpunkte!A:E,5,FALSE)</f>
        <v>MI</v>
      </c>
      <c r="F16" s="11"/>
      <c r="G16" s="11" t="str">
        <f>VLOOKUP(A:A,Gutpunkte!A:C,3,FALSE)</f>
        <v>Wabern</v>
      </c>
      <c r="H16" s="1">
        <f>VLOOKUP(A:A,'Rangliste ab 9.Rang'!A:H,8,FALSE)</f>
        <v>95</v>
      </c>
      <c r="I16" s="1">
        <f>VLOOKUP(A:A,'Rangliste ab 9.Rang'!A:I,9,FALSE)</f>
        <v>95</v>
      </c>
      <c r="J16" s="4">
        <f t="shared" si="0"/>
        <v>190</v>
      </c>
      <c r="K16" s="1">
        <f>VLOOKUP(A:A,'Rangliste ab 9.Rang'!A:K,11,FALSE)</f>
        <v>91</v>
      </c>
      <c r="L16" s="1">
        <f>VLOOKUP(A:A,'Rangliste ab 9.Rang'!A:L,12,FALSE)</f>
        <v>93</v>
      </c>
      <c r="M16" s="4">
        <f t="shared" si="1"/>
        <v>184</v>
      </c>
      <c r="N16" s="1">
        <f>VLOOKUP(A:A,'Rangliste ab 9.Rang'!A:N,14,FALSE)</f>
        <v>97</v>
      </c>
      <c r="O16" s="1">
        <f>VLOOKUP(A:A,'Rangliste ab 9.Rang'!A:O,15,FALSE)</f>
        <v>95</v>
      </c>
      <c r="P16" s="4">
        <f t="shared" si="2"/>
        <v>192</v>
      </c>
      <c r="Q16" s="4">
        <f t="shared" si="3"/>
        <v>566</v>
      </c>
      <c r="R16" s="1"/>
      <c r="S16" s="92"/>
    </row>
    <row r="17" spans="1:19" ht="12.75">
      <c r="A17" s="88">
        <v>284</v>
      </c>
      <c r="C17" s="1" t="str">
        <f>VLOOKUP(A:A,Gutpunkte!A:B,2,FALSE)</f>
        <v>Grünig Simon</v>
      </c>
      <c r="D17" s="1">
        <f>VLOOKUP(A:A,Gutpunkte!A:D,4,FALSE)</f>
        <v>94</v>
      </c>
      <c r="E17" s="1" t="str">
        <f>VLOOKUP(A:A,Gutpunkte!A:E,5,FALSE)</f>
        <v>MI</v>
      </c>
      <c r="F17" s="1"/>
      <c r="G17" s="1" t="str">
        <f>VLOOKUP(A:A,Gutpunkte!A:C,3,FALSE)</f>
        <v>Sutz-Lattrigen</v>
      </c>
      <c r="H17" s="1">
        <f>VLOOKUP(A:A,'Rangliste ab 9.Rang'!A:H,8,FALSE)</f>
        <v>97</v>
      </c>
      <c r="I17" s="1">
        <f>VLOOKUP(A:A,'Rangliste ab 9.Rang'!A:I,9,FALSE)</f>
        <v>97</v>
      </c>
      <c r="J17" s="4">
        <f t="shared" si="0"/>
        <v>194</v>
      </c>
      <c r="K17" s="1">
        <f>VLOOKUP(A:A,'Rangliste ab 9.Rang'!A:K,11,FALSE)</f>
        <v>90</v>
      </c>
      <c r="L17" s="1">
        <f>VLOOKUP(A:A,'Rangliste ab 9.Rang'!A:L,12,FALSE)</f>
        <v>87</v>
      </c>
      <c r="M17" s="4">
        <f t="shared" si="1"/>
        <v>177</v>
      </c>
      <c r="N17" s="1">
        <f>VLOOKUP(A:A,'Rangliste ab 9.Rang'!A:N,14,FALSE)</f>
        <v>95</v>
      </c>
      <c r="O17" s="1">
        <f>VLOOKUP(A:A,'Rangliste ab 9.Rang'!A:O,15,FALSE)</f>
        <v>96</v>
      </c>
      <c r="P17" s="4">
        <f t="shared" si="2"/>
        <v>191</v>
      </c>
      <c r="Q17" s="4">
        <f t="shared" si="3"/>
        <v>562</v>
      </c>
      <c r="R17" s="1"/>
      <c r="S17" s="92"/>
    </row>
    <row r="18" spans="1:19" ht="12.75">
      <c r="A18" s="88">
        <v>180</v>
      </c>
      <c r="C18" s="1" t="str">
        <f>VLOOKUP(A:A,Gutpunkte!A:B,2,FALSE)</f>
        <v>Rouiller Nicolas</v>
      </c>
      <c r="D18" s="1">
        <f>VLOOKUP(A:A,Gutpunkte!A:D,4,FALSE)</f>
        <v>87</v>
      </c>
      <c r="E18" s="1" t="str">
        <f>VLOOKUP(A:A,Gutpunkte!A:E,5,FALSE)</f>
        <v>MI</v>
      </c>
      <c r="F18" s="1"/>
      <c r="G18" s="1" t="str">
        <f>VLOOKUP(A:A,Gutpunkte!A:C,3,FALSE)</f>
        <v>Thörishaus</v>
      </c>
      <c r="H18" s="1">
        <f>VLOOKUP(A:A,'Rangliste ab 9.Rang'!A:H,8,FALSE)</f>
        <v>99</v>
      </c>
      <c r="I18" s="1">
        <f>VLOOKUP(A:A,'Rangliste ab 9.Rang'!A:I,9,FALSE)</f>
        <v>98</v>
      </c>
      <c r="J18" s="4">
        <f t="shared" si="0"/>
        <v>197</v>
      </c>
      <c r="K18" s="1">
        <f>VLOOKUP(A:A,'Rangliste ab 9.Rang'!A:K,11,FALSE)</f>
        <v>96</v>
      </c>
      <c r="L18" s="1">
        <f>VLOOKUP(A:A,'Rangliste ab 9.Rang'!A:L,12,FALSE)</f>
        <v>94</v>
      </c>
      <c r="M18" s="4">
        <f t="shared" si="1"/>
        <v>190</v>
      </c>
      <c r="N18" s="1">
        <f>VLOOKUP(A:A,'Rangliste ab 9.Rang'!A:N,14,FALSE)</f>
        <v>94</v>
      </c>
      <c r="O18" s="1">
        <f>VLOOKUP(A:A,'Rangliste ab 9.Rang'!A:O,15,FALSE)</f>
        <v>98</v>
      </c>
      <c r="P18" s="4">
        <f t="shared" si="2"/>
        <v>192</v>
      </c>
      <c r="Q18" s="4">
        <f t="shared" si="3"/>
        <v>579</v>
      </c>
      <c r="R18" s="1"/>
      <c r="S18" s="92"/>
    </row>
    <row r="19" spans="1:19" ht="12.75">
      <c r="A19" s="88">
        <v>198</v>
      </c>
      <c r="C19" s="1" t="str">
        <f>VLOOKUP(A:A,Gutpunkte!A:B,2,FALSE)</f>
        <v>Schenkel Markus</v>
      </c>
      <c r="D19" s="1">
        <f>VLOOKUP(A:A,Gutpunkte!A:D,4,FALSE)</f>
        <v>82</v>
      </c>
      <c r="E19" s="1" t="str">
        <f>VLOOKUP(A:A,Gutpunkte!A:E,5,FALSE)</f>
        <v>MI</v>
      </c>
      <c r="F19" s="1"/>
      <c r="G19" s="1" t="str">
        <f>VLOOKUP(A:A,Gutpunkte!A:C,3,FALSE)</f>
        <v>Zollikofen</v>
      </c>
      <c r="H19" s="1">
        <f>VLOOKUP(A:A,'Rangliste ab 9.Rang'!A:H,8,FALSE)</f>
        <v>98</v>
      </c>
      <c r="I19" s="1">
        <f>VLOOKUP(A:A,'Rangliste ab 9.Rang'!A:I,9,FALSE)</f>
        <v>99</v>
      </c>
      <c r="J19" s="4">
        <f t="shared" si="0"/>
        <v>197</v>
      </c>
      <c r="K19" s="1">
        <f>VLOOKUP(A:A,'Rangliste ab 9.Rang'!A:K,11,FALSE)</f>
        <v>92</v>
      </c>
      <c r="L19" s="1">
        <f>VLOOKUP(A:A,'Rangliste ab 9.Rang'!A:L,12,FALSE)</f>
        <v>89</v>
      </c>
      <c r="M19" s="4">
        <f t="shared" si="1"/>
        <v>181</v>
      </c>
      <c r="N19" s="1">
        <f>VLOOKUP(A:A,'Rangliste ab 9.Rang'!A:N,14,FALSE)</f>
        <v>96</v>
      </c>
      <c r="O19" s="1">
        <f>VLOOKUP(A:A,'Rangliste ab 9.Rang'!A:O,15,FALSE)</f>
        <v>95</v>
      </c>
      <c r="P19" s="4">
        <f t="shared" si="2"/>
        <v>191</v>
      </c>
      <c r="Q19" s="4">
        <f t="shared" si="3"/>
        <v>569</v>
      </c>
      <c r="R19" s="1"/>
      <c r="S19" s="92"/>
    </row>
    <row r="20" spans="1:19" ht="12.75">
      <c r="A20" s="88">
        <v>156</v>
      </c>
      <c r="C20" s="1" t="str">
        <f>VLOOKUP(A:A,Gutpunkte!A:B,2,FALSE)</f>
        <v>Mischler Jasmin</v>
      </c>
      <c r="D20" s="1">
        <f>VLOOKUP(A:A,Gutpunkte!A:D,4,FALSE)</f>
        <v>92</v>
      </c>
      <c r="E20" s="1" t="str">
        <f>VLOOKUP(A:A,Gutpunkte!A:E,5,FALSE)</f>
        <v>MI</v>
      </c>
      <c r="F20" s="1"/>
      <c r="G20" s="1" t="str">
        <f>VLOOKUP(A:A,Gutpunkte!A:C,3,FALSE)</f>
        <v>Mittelhäusern</v>
      </c>
      <c r="H20" s="1">
        <f>VLOOKUP(A:A,'Rangliste ab 9.Rang'!A:H,8,FALSE)</f>
        <v>96</v>
      </c>
      <c r="I20" s="1">
        <f>VLOOKUP(A:A,'Rangliste ab 9.Rang'!A:I,9,FALSE)</f>
        <v>94</v>
      </c>
      <c r="J20" s="4">
        <f t="shared" si="0"/>
        <v>190</v>
      </c>
      <c r="K20" s="1">
        <f>VLOOKUP(A:A,'Rangliste ab 9.Rang'!A:K,11,FALSE)</f>
        <v>92</v>
      </c>
      <c r="L20" s="1">
        <f>VLOOKUP(A:A,'Rangliste ab 9.Rang'!A:L,12,FALSE)</f>
        <v>94</v>
      </c>
      <c r="M20" s="4">
        <f t="shared" si="1"/>
        <v>186</v>
      </c>
      <c r="N20" s="1">
        <f>VLOOKUP(A:A,'Rangliste ab 9.Rang'!A:N,14,FALSE)</f>
        <v>93</v>
      </c>
      <c r="O20" s="1">
        <f>VLOOKUP(A:A,'Rangliste ab 9.Rang'!A:O,15,FALSE)</f>
        <v>97</v>
      </c>
      <c r="P20" s="4">
        <f t="shared" si="2"/>
        <v>190</v>
      </c>
      <c r="Q20" s="4">
        <f t="shared" si="3"/>
        <v>566</v>
      </c>
      <c r="R20" s="1"/>
      <c r="S20" s="92"/>
    </row>
    <row r="21" spans="1:19" ht="12.75">
      <c r="A21" s="88"/>
      <c r="C21" s="1"/>
      <c r="D21" s="1"/>
      <c r="E21" s="1"/>
      <c r="F21" s="1"/>
      <c r="G21" s="1"/>
      <c r="Q21" s="4">
        <f>SUM(Q14:Q20)</f>
        <v>3985</v>
      </c>
      <c r="R21" s="1"/>
      <c r="S21" s="126">
        <f>Q21/7</f>
        <v>569.2857142857143</v>
      </c>
    </row>
    <row r="22" spans="1:19" ht="12.75">
      <c r="A22" s="88"/>
      <c r="Q22" s="4"/>
      <c r="S22" s="92"/>
    </row>
    <row r="23" spans="1:19" ht="12.75">
      <c r="A23" s="88"/>
      <c r="C23" s="1"/>
      <c r="D23" s="1"/>
      <c r="E23" s="1"/>
      <c r="F23" s="1"/>
      <c r="G23" s="1"/>
      <c r="Q23" s="4"/>
      <c r="R23" s="1"/>
      <c r="S23" s="92"/>
    </row>
    <row r="24" spans="1:19" ht="15.75">
      <c r="A24" s="88"/>
      <c r="B24" s="9">
        <v>2</v>
      </c>
      <c r="C24" s="9" t="s">
        <v>82</v>
      </c>
      <c r="D24" s="9"/>
      <c r="E24" s="9"/>
      <c r="F24" s="9"/>
      <c r="G24" s="17">
        <f>S33</f>
        <v>562.7142857142857</v>
      </c>
      <c r="Q24" s="9"/>
      <c r="R24" s="9"/>
      <c r="S24" s="91"/>
    </row>
    <row r="25" spans="1:19" ht="12.75">
      <c r="A25" s="88"/>
      <c r="C25" s="1"/>
      <c r="D25" s="1"/>
      <c r="E25" s="1"/>
      <c r="F25" s="1"/>
      <c r="G25" s="1"/>
      <c r="Q25" s="4"/>
      <c r="R25" s="1"/>
      <c r="S25" s="92"/>
    </row>
    <row r="26" spans="1:19" ht="12.75">
      <c r="A26" s="97">
        <v>160</v>
      </c>
      <c r="C26" s="21" t="str">
        <f>VLOOKUP(A:A,Gutpunkte!A:B,2,FALSE)</f>
        <v>Mösching Thomas</v>
      </c>
      <c r="D26" s="1">
        <f>VLOOKUP(A:A,Gutpunkte!A:D,4,FALSE)</f>
        <v>73</v>
      </c>
      <c r="E26" s="1" t="str">
        <f>VLOOKUP(A:A,Gutpunkte!A:E,5,FALSE)</f>
        <v>OL</v>
      </c>
      <c r="F26" s="1"/>
      <c r="G26" s="1" t="str">
        <f>VLOOKUP(A:A,Gutpunkte!A:C,3,FALSE)</f>
        <v>Spiez</v>
      </c>
      <c r="H26" s="1">
        <f>VLOOKUP(A:A,'Rangliste ab 9.Rang'!A:H,8,FALSE)</f>
        <v>96</v>
      </c>
      <c r="I26" s="1">
        <f>VLOOKUP(A:A,'Rangliste ab 9.Rang'!A:I,9,FALSE)</f>
        <v>97</v>
      </c>
      <c r="J26" s="4">
        <f>SUM(H26:I26)</f>
        <v>193</v>
      </c>
      <c r="K26" s="1">
        <f>VLOOKUP(A:A,'Rangliste ab 9.Rang'!A:K,11,FALSE)</f>
        <v>93</v>
      </c>
      <c r="L26" s="1">
        <f>VLOOKUP(A:A,'Rangliste ab 9.Rang'!A:L,12,FALSE)</f>
        <v>90</v>
      </c>
      <c r="M26" s="4">
        <f>SUM(K26:L26)</f>
        <v>183</v>
      </c>
      <c r="N26" s="1">
        <f>VLOOKUP(A:A,'Rangliste ab 9.Rang'!A:N,14,FALSE)</f>
        <v>98</v>
      </c>
      <c r="O26" s="1">
        <f>VLOOKUP(A:A,'Rangliste ab 9.Rang'!A:O,15,FALSE)</f>
        <v>93</v>
      </c>
      <c r="P26" s="4">
        <f>SUM(N26:O26)</f>
        <v>191</v>
      </c>
      <c r="Q26" s="4">
        <f>SUM(P26,M26,J26)</f>
        <v>567</v>
      </c>
      <c r="R26" s="1"/>
      <c r="S26" s="92"/>
    </row>
    <row r="27" spans="1:19" ht="12.75">
      <c r="A27" s="97">
        <v>291</v>
      </c>
      <c r="C27" s="1" t="str">
        <f>VLOOKUP(A:A,Gutpunkte!A:B,2,FALSE)</f>
        <v>Bruni Melanie</v>
      </c>
      <c r="D27" s="1">
        <f>VLOOKUP(A:A,Gutpunkte!A:D,4,FALSE)</f>
        <v>93</v>
      </c>
      <c r="E27" s="1" t="str">
        <f>VLOOKUP(A:A,Gutpunkte!A:E,5,FALSE)</f>
        <v>OL</v>
      </c>
      <c r="F27" s="1"/>
      <c r="G27" s="1" t="str">
        <f>VLOOKUP(A:A,Gutpunkte!A:C,3,FALSE)</f>
        <v>Amsoldingen</v>
      </c>
      <c r="H27" s="1">
        <f>VLOOKUP(A:A,'Rangliste ab 9.Rang'!A:H,8,FALSE)</f>
        <v>98</v>
      </c>
      <c r="I27" s="1">
        <f>VLOOKUP(A:A,'Rangliste ab 9.Rang'!A:I,9,FALSE)</f>
        <v>96</v>
      </c>
      <c r="J27" s="4">
        <f aca="true" t="shared" si="4" ref="J27:J32">SUM(H27:I27)</f>
        <v>194</v>
      </c>
      <c r="K27" s="1">
        <f>VLOOKUP(A:A,'Rangliste ab 9.Rang'!A:K,11,FALSE)</f>
        <v>90</v>
      </c>
      <c r="L27" s="1">
        <f>VLOOKUP(A:A,'Rangliste ab 9.Rang'!A:L,12,FALSE)</f>
        <v>86</v>
      </c>
      <c r="M27" s="4">
        <f aca="true" t="shared" si="5" ref="M27:M32">SUM(K27:L27)</f>
        <v>176</v>
      </c>
      <c r="N27" s="1">
        <f>VLOOKUP(A:A,'Rangliste ab 9.Rang'!A:N,14,FALSE)</f>
        <v>85</v>
      </c>
      <c r="O27" s="1">
        <f>VLOOKUP(A:A,'Rangliste ab 9.Rang'!A:O,15,FALSE)</f>
        <v>92</v>
      </c>
      <c r="P27" s="4">
        <f aca="true" t="shared" si="6" ref="P27:P32">SUM(N27:O27)</f>
        <v>177</v>
      </c>
      <c r="Q27" s="4">
        <f aca="true" t="shared" si="7" ref="Q27:Q32">SUM(P27,M27,J27)</f>
        <v>547</v>
      </c>
      <c r="R27" s="1"/>
      <c r="S27" s="92"/>
    </row>
    <row r="28" spans="1:19" ht="12.75">
      <c r="A28" s="97">
        <v>297</v>
      </c>
      <c r="C28" s="1" t="str">
        <f>VLOOKUP(A:A,Gutpunkte!A:B,2,FALSE)</f>
        <v>Rieder Marco</v>
      </c>
      <c r="D28" s="1">
        <f>VLOOKUP(A:A,Gutpunkte!A:D,4,FALSE)</f>
        <v>74</v>
      </c>
      <c r="E28" s="1" t="str">
        <f>VLOOKUP(A:A,Gutpunkte!A:E,5,FALSE)</f>
        <v>OL</v>
      </c>
      <c r="F28" s="1"/>
      <c r="G28" s="1" t="str">
        <f>VLOOKUP(A:A,Gutpunkte!A:C,3,FALSE)</f>
        <v>Lenk</v>
      </c>
      <c r="H28" s="1">
        <f>VLOOKUP(A:A,'Rangliste ab 9.Rang'!A:H,8,FALSE)</f>
        <v>98</v>
      </c>
      <c r="I28" s="1">
        <f>VLOOKUP(A:A,'Rangliste ab 9.Rang'!A:I,9,FALSE)</f>
        <v>97</v>
      </c>
      <c r="J28" s="4">
        <f t="shared" si="4"/>
        <v>195</v>
      </c>
      <c r="K28" s="1">
        <f>VLOOKUP(A:A,'Rangliste ab 9.Rang'!A:K,11,FALSE)</f>
        <v>91</v>
      </c>
      <c r="L28" s="1">
        <f>VLOOKUP(A:A,'Rangliste ab 9.Rang'!A:L,12,FALSE)</f>
        <v>91</v>
      </c>
      <c r="M28" s="4">
        <f t="shared" si="5"/>
        <v>182</v>
      </c>
      <c r="N28" s="1">
        <f>VLOOKUP(A:A,'Rangliste ab 9.Rang'!A:N,14,FALSE)</f>
        <v>97</v>
      </c>
      <c r="O28" s="1">
        <f>VLOOKUP(A:A,'Rangliste ab 9.Rang'!A:O,15,FALSE)</f>
        <v>93</v>
      </c>
      <c r="P28" s="4">
        <f t="shared" si="6"/>
        <v>190</v>
      </c>
      <c r="Q28" s="4">
        <f t="shared" si="7"/>
        <v>567</v>
      </c>
      <c r="R28" s="1"/>
      <c r="S28" s="92"/>
    </row>
    <row r="29" spans="1:19" ht="12.75">
      <c r="A29" s="97">
        <v>140</v>
      </c>
      <c r="C29" s="1" t="str">
        <f>VLOOKUP(A:A,Gutpunkte!A:B,2,FALSE)</f>
        <v>Liebi Martin</v>
      </c>
      <c r="D29" s="1">
        <f>VLOOKUP(A:A,Gutpunkte!A:D,4,FALSE)</f>
        <v>62</v>
      </c>
      <c r="E29" s="1" t="str">
        <f>VLOOKUP(A:A,Gutpunkte!A:E,5,FALSE)</f>
        <v>OL</v>
      </c>
      <c r="F29" s="1"/>
      <c r="G29" s="1" t="str">
        <f>VLOOKUP(A:A,Gutpunkte!A:C,3,FALSE)</f>
        <v>Zweisimmen</v>
      </c>
      <c r="H29" s="1">
        <f>VLOOKUP(A:A,'Rangliste ab 9.Rang'!A:H,8,FALSE)</f>
        <v>98</v>
      </c>
      <c r="I29" s="1">
        <f>VLOOKUP(A:A,'Rangliste ab 9.Rang'!A:I,9,FALSE)</f>
        <v>99</v>
      </c>
      <c r="J29" s="4">
        <f t="shared" si="4"/>
        <v>197</v>
      </c>
      <c r="K29" s="1">
        <f>VLOOKUP(A:A,'Rangliste ab 9.Rang'!A:K,11,FALSE)</f>
        <v>90</v>
      </c>
      <c r="L29" s="1">
        <f>VLOOKUP(A:A,'Rangliste ab 9.Rang'!A:L,12,FALSE)</f>
        <v>91</v>
      </c>
      <c r="M29" s="4">
        <f t="shared" si="5"/>
        <v>181</v>
      </c>
      <c r="N29" s="1">
        <f>VLOOKUP(A:A,'Rangliste ab 9.Rang'!A:N,14,FALSE)</f>
        <v>95</v>
      </c>
      <c r="O29" s="1">
        <f>VLOOKUP(A:A,'Rangliste ab 9.Rang'!A:O,15,FALSE)</f>
        <v>95</v>
      </c>
      <c r="P29" s="4">
        <f t="shared" si="6"/>
        <v>190</v>
      </c>
      <c r="Q29" s="4">
        <f t="shared" si="7"/>
        <v>568</v>
      </c>
      <c r="R29" s="1"/>
      <c r="S29" s="92"/>
    </row>
    <row r="30" spans="1:19" ht="12.75">
      <c r="A30" s="97">
        <v>6</v>
      </c>
      <c r="C30" s="1" t="str">
        <f>VLOOKUP(A:A,Gutpunkte!A:B,2,FALSE)</f>
        <v>Annen Michael</v>
      </c>
      <c r="D30" s="1">
        <f>VLOOKUP(A:A,Gutpunkte!A:D,4,FALSE)</f>
        <v>85</v>
      </c>
      <c r="E30" s="1" t="str">
        <f>VLOOKUP(A:A,Gutpunkte!A:E,5,FALSE)</f>
        <v>OL</v>
      </c>
      <c r="F30" s="1"/>
      <c r="G30" s="1" t="str">
        <f>VLOOKUP(A:A,Gutpunkte!A:C,3,FALSE)</f>
        <v>Zweisimmen</v>
      </c>
      <c r="H30" s="1">
        <f>VLOOKUP(A:A,'Rangliste ab 9.Rang'!A:H,8,FALSE)</f>
        <v>99</v>
      </c>
      <c r="I30" s="1">
        <f>VLOOKUP(A:A,'Rangliste ab 9.Rang'!A:I,9,FALSE)</f>
        <v>99</v>
      </c>
      <c r="J30" s="4">
        <f t="shared" si="4"/>
        <v>198</v>
      </c>
      <c r="K30" s="1">
        <f>VLOOKUP(A:A,'Rangliste ab 9.Rang'!A:K,11,FALSE)</f>
        <v>90</v>
      </c>
      <c r="L30" s="1">
        <f>VLOOKUP(A:A,'Rangliste ab 9.Rang'!A:L,12,FALSE)</f>
        <v>91</v>
      </c>
      <c r="M30" s="4">
        <f t="shared" si="5"/>
        <v>181</v>
      </c>
      <c r="N30" s="1">
        <f>VLOOKUP(A:A,'Rangliste ab 9.Rang'!A:N,14,FALSE)</f>
        <v>91</v>
      </c>
      <c r="O30" s="1">
        <f>VLOOKUP(A:A,'Rangliste ab 9.Rang'!A:O,15,FALSE)</f>
        <v>93</v>
      </c>
      <c r="P30" s="4">
        <f t="shared" si="6"/>
        <v>184</v>
      </c>
      <c r="Q30" s="4">
        <f t="shared" si="7"/>
        <v>563</v>
      </c>
      <c r="R30" s="1"/>
      <c r="S30" s="92"/>
    </row>
    <row r="31" spans="1:19" ht="12.75">
      <c r="A31" s="97">
        <v>290</v>
      </c>
      <c r="C31" s="1" t="str">
        <f>VLOOKUP(A:A,Gutpunkte!A:B,2,FALSE)</f>
        <v>Bruni Marcel</v>
      </c>
      <c r="D31" s="1">
        <f>VLOOKUP(A:A,Gutpunkte!A:D,4,FALSE)</f>
        <v>95</v>
      </c>
      <c r="E31" s="1" t="str">
        <f>VLOOKUP(A:A,Gutpunkte!A:E,5,FALSE)</f>
        <v>OL</v>
      </c>
      <c r="F31" s="1"/>
      <c r="G31" s="1" t="str">
        <f>VLOOKUP(A:A,Gutpunkte!A:C,3,FALSE)</f>
        <v>Amsoldingen</v>
      </c>
      <c r="H31" s="1">
        <f>VLOOKUP(A:A,'Rangliste ab 9.Rang'!A:H,8,FALSE)</f>
        <v>98</v>
      </c>
      <c r="I31" s="1">
        <f>VLOOKUP(A:A,'Rangliste ab 9.Rang'!A:I,9,FALSE)</f>
        <v>98</v>
      </c>
      <c r="J31" s="4">
        <f t="shared" si="4"/>
        <v>196</v>
      </c>
      <c r="K31" s="1">
        <f>VLOOKUP(A:A,'Rangliste ab 9.Rang'!A:K,11,FALSE)</f>
        <v>93</v>
      </c>
      <c r="L31" s="1">
        <f>VLOOKUP(A:A,'Rangliste ab 9.Rang'!A:L,12,FALSE)</f>
        <v>88</v>
      </c>
      <c r="M31" s="4">
        <f t="shared" si="5"/>
        <v>181</v>
      </c>
      <c r="N31" s="1">
        <f>VLOOKUP(A:A,'Rangliste ab 9.Rang'!A:N,14,FALSE)</f>
        <v>95</v>
      </c>
      <c r="O31" s="1">
        <f>VLOOKUP(A:A,'Rangliste ab 9.Rang'!A:O,15,FALSE)</f>
        <v>94</v>
      </c>
      <c r="P31" s="4">
        <f t="shared" si="6"/>
        <v>189</v>
      </c>
      <c r="Q31" s="4">
        <f t="shared" si="7"/>
        <v>566</v>
      </c>
      <c r="R31" s="1"/>
      <c r="S31" s="92"/>
    </row>
    <row r="32" spans="1:19" ht="12.75">
      <c r="A32" s="97">
        <v>47</v>
      </c>
      <c r="C32" s="1" t="str">
        <f>VLOOKUP(A:A,Gutpunkte!A:B,2,FALSE)</f>
        <v>Dänzer Reto</v>
      </c>
      <c r="D32" s="1">
        <f>VLOOKUP(A:A,Gutpunkte!A:D,4,FALSE)</f>
        <v>72</v>
      </c>
      <c r="E32" s="1" t="str">
        <f>VLOOKUP(A:A,Gutpunkte!A:E,5,FALSE)</f>
        <v>OL</v>
      </c>
      <c r="F32" s="1"/>
      <c r="G32" s="1" t="str">
        <f>VLOOKUP(A:A,Gutpunkte!A:C,3,FALSE)</f>
        <v>Boltigen</v>
      </c>
      <c r="H32" s="1">
        <f>VLOOKUP(A:A,'Rangliste ab 9.Rang'!A:H,8,FALSE)</f>
        <v>97</v>
      </c>
      <c r="I32" s="1">
        <f>VLOOKUP(A:A,'Rangliste ab 9.Rang'!A:I,9,FALSE)</f>
        <v>97</v>
      </c>
      <c r="J32" s="4">
        <f t="shared" si="4"/>
        <v>194</v>
      </c>
      <c r="K32" s="1">
        <f>VLOOKUP(A:A,'Rangliste ab 9.Rang'!A:K,11,FALSE)</f>
        <v>90</v>
      </c>
      <c r="L32" s="1">
        <f>VLOOKUP(A:A,'Rangliste ab 9.Rang'!A:L,12,FALSE)</f>
        <v>91</v>
      </c>
      <c r="M32" s="4">
        <f t="shared" si="5"/>
        <v>181</v>
      </c>
      <c r="N32" s="1">
        <f>VLOOKUP(A:A,'Rangliste ab 9.Rang'!A:N,14,FALSE)</f>
        <v>94</v>
      </c>
      <c r="O32" s="1">
        <f>VLOOKUP(A:A,'Rangliste ab 9.Rang'!A:O,15,FALSE)</f>
        <v>92</v>
      </c>
      <c r="P32" s="4">
        <f t="shared" si="6"/>
        <v>186</v>
      </c>
      <c r="Q32" s="4">
        <f t="shared" si="7"/>
        <v>561</v>
      </c>
      <c r="R32" s="1"/>
      <c r="S32" s="93"/>
    </row>
    <row r="33" spans="1:19" ht="12.75">
      <c r="A33" s="88"/>
      <c r="C33" s="1"/>
      <c r="D33" s="1"/>
      <c r="E33" s="1"/>
      <c r="F33" s="1"/>
      <c r="G33" s="1"/>
      <c r="H33" s="1"/>
      <c r="I33" s="1"/>
      <c r="K33" s="1"/>
      <c r="L33" s="1"/>
      <c r="N33" s="1"/>
      <c r="O33" s="1"/>
      <c r="Q33" s="4">
        <f>SUM(Q26:Q32)</f>
        <v>3939</v>
      </c>
      <c r="R33" s="1"/>
      <c r="S33" s="126">
        <f>Q33/7</f>
        <v>562.7142857142857</v>
      </c>
    </row>
    <row r="34" spans="1:19" ht="12.75">
      <c r="A34" s="88"/>
      <c r="C34" s="1"/>
      <c r="D34" s="1"/>
      <c r="E34" s="1"/>
      <c r="F34" s="1"/>
      <c r="G34" s="1"/>
      <c r="H34" s="1"/>
      <c r="I34" s="1"/>
      <c r="K34" s="1"/>
      <c r="L34" s="1"/>
      <c r="N34" s="1"/>
      <c r="O34" s="1"/>
      <c r="Q34" s="4"/>
      <c r="R34" s="1"/>
      <c r="S34" s="92"/>
    </row>
    <row r="35" spans="1:19" ht="12.75">
      <c r="A35" s="88"/>
      <c r="Q35" s="4"/>
      <c r="S35" s="92"/>
    </row>
    <row r="36" spans="1:19" ht="15.75">
      <c r="A36" s="88"/>
      <c r="B36" s="9">
        <v>3</v>
      </c>
      <c r="C36" s="9" t="s">
        <v>83</v>
      </c>
      <c r="D36" s="9"/>
      <c r="E36" s="9"/>
      <c r="F36" s="9"/>
      <c r="G36" s="17">
        <f>S43</f>
        <v>555.8</v>
      </c>
      <c r="Q36" s="9"/>
      <c r="R36" s="9"/>
      <c r="S36" s="91"/>
    </row>
    <row r="37" spans="1:19" ht="12.75">
      <c r="A37" s="88"/>
      <c r="G37" s="15"/>
      <c r="S37" s="93"/>
    </row>
    <row r="38" spans="1:19" ht="12.75">
      <c r="A38" s="88">
        <v>56</v>
      </c>
      <c r="C38" s="1" t="str">
        <f>VLOOKUP(A:A,Gutpunkte!A:B,2,FALSE)</f>
        <v>Eggimann Remo</v>
      </c>
      <c r="D38" s="1">
        <f>VLOOKUP(A:A,Gutpunkte!A:D,4,FALSE)</f>
        <v>91</v>
      </c>
      <c r="E38" s="1" t="str">
        <f>VLOOKUP(A:A,Gutpunkte!A:E,5,FALSE)</f>
        <v>OA</v>
      </c>
      <c r="F38" s="1"/>
      <c r="G38" s="1" t="str">
        <f>VLOOKUP(A:A,Gutpunkte!A:C,3,FALSE)</f>
        <v>Recherswil</v>
      </c>
      <c r="H38" s="1">
        <f>VLOOKUP(A:A,'Rangliste ab 9.Rang'!A:H,8,FALSE)</f>
        <v>96</v>
      </c>
      <c r="I38" s="1">
        <f>VLOOKUP(A:A,'Rangliste ab 9.Rang'!A:I,9,FALSE)</f>
        <v>94</v>
      </c>
      <c r="J38" s="4">
        <f>SUM(H38:I38)</f>
        <v>190</v>
      </c>
      <c r="K38" s="1">
        <f>VLOOKUP(A:A,'Rangliste ab 9.Rang'!A:K,11,FALSE)</f>
        <v>93</v>
      </c>
      <c r="L38" s="1">
        <f>VLOOKUP(A:A,'Rangliste ab 9.Rang'!A:L,12,FALSE)</f>
        <v>89</v>
      </c>
      <c r="M38" s="4">
        <f>SUM(K38:L38)</f>
        <v>182</v>
      </c>
      <c r="N38" s="1">
        <f>VLOOKUP(A:A,'Rangliste ab 9.Rang'!A:N,14,FALSE)</f>
        <v>95</v>
      </c>
      <c r="O38" s="1">
        <f>VLOOKUP(A:A,'Rangliste ab 9.Rang'!A:O,15,FALSE)</f>
        <v>94</v>
      </c>
      <c r="P38" s="4">
        <f>SUM(N38:O38)</f>
        <v>189</v>
      </c>
      <c r="Q38" s="4">
        <f>SUM(P38,M38,J38)</f>
        <v>561</v>
      </c>
      <c r="S38" s="93"/>
    </row>
    <row r="39" spans="1:19" ht="12.75">
      <c r="A39" s="88">
        <v>254</v>
      </c>
      <c r="C39" s="1" t="str">
        <f>VLOOKUP(A:A,Gutpunkte!A:B,2,FALSE)</f>
        <v>Widmer Natalie</v>
      </c>
      <c r="D39" s="1">
        <f>VLOOKUP(A:A,Gutpunkte!A:D,4,FALSE)</f>
        <v>85</v>
      </c>
      <c r="E39" s="1" t="str">
        <f>VLOOKUP(A:A,Gutpunkte!A:E,5,FALSE)</f>
        <v>OA</v>
      </c>
      <c r="F39" s="1"/>
      <c r="G39" s="1" t="str">
        <f>VLOOKUP(A:A,Gutpunkte!A:C,3,FALSE)</f>
        <v>Heimiswil</v>
      </c>
      <c r="H39" s="1">
        <f>VLOOKUP(A:A,'Rangliste ab 9.Rang'!A:H,8,FALSE)</f>
        <v>100</v>
      </c>
      <c r="I39" s="1">
        <f>VLOOKUP(A:A,'Rangliste ab 9.Rang'!A:I,9,FALSE)</f>
        <v>96</v>
      </c>
      <c r="J39" s="4">
        <f>SUM(H39:I39)</f>
        <v>196</v>
      </c>
      <c r="K39" s="1">
        <f>VLOOKUP(A:A,'Rangliste ab 9.Rang'!A:K,11,FALSE)</f>
        <v>90</v>
      </c>
      <c r="L39" s="1">
        <f>VLOOKUP(A:A,'Rangliste ab 9.Rang'!A:L,12,FALSE)</f>
        <v>92</v>
      </c>
      <c r="M39" s="4">
        <f>SUM(K39:L39)</f>
        <v>182</v>
      </c>
      <c r="N39" s="1">
        <f>VLOOKUP(A:A,'Rangliste ab 9.Rang'!A:N,14,FALSE)</f>
        <v>100</v>
      </c>
      <c r="O39" s="1">
        <f>VLOOKUP(A:A,'Rangliste ab 9.Rang'!A:O,15,FALSE)</f>
        <v>95</v>
      </c>
      <c r="P39" s="4">
        <f>SUM(N39:O39)</f>
        <v>195</v>
      </c>
      <c r="Q39" s="4">
        <f>SUM(P39,M39,J39)</f>
        <v>573</v>
      </c>
      <c r="R39" s="1"/>
      <c r="S39" s="92"/>
    </row>
    <row r="40" spans="1:19" ht="12.75">
      <c r="A40" s="88">
        <v>54</v>
      </c>
      <c r="C40" s="1" t="str">
        <f>VLOOKUP(A:A,Gutpunkte!A:B,2,FALSE)</f>
        <v>Eggimann Lara</v>
      </c>
      <c r="D40" s="1">
        <f>VLOOKUP(A:A,Gutpunkte!A:D,4,FALSE)</f>
        <v>89</v>
      </c>
      <c r="E40" s="1" t="str">
        <f>VLOOKUP(A:A,Gutpunkte!A:E,5,FALSE)</f>
        <v>OA</v>
      </c>
      <c r="F40" s="1"/>
      <c r="G40" s="1" t="str">
        <f>VLOOKUP(A:A,Gutpunkte!A:C,3,FALSE)</f>
        <v>Recherswil</v>
      </c>
      <c r="H40" s="1">
        <f>VLOOKUP(A:A,'Rangliste ab 9.Rang'!A:H,8,FALSE)</f>
        <v>98</v>
      </c>
      <c r="I40" s="1">
        <f>VLOOKUP(A:A,'Rangliste ab 9.Rang'!A:I,9,FALSE)</f>
        <v>97</v>
      </c>
      <c r="J40" s="4">
        <f>SUM(H40:I40)</f>
        <v>195</v>
      </c>
      <c r="K40" s="1">
        <f>VLOOKUP(A:A,'Rangliste ab 9.Rang'!A:K,11,FALSE)</f>
        <v>79</v>
      </c>
      <c r="L40" s="1">
        <f>VLOOKUP(A:A,'Rangliste ab 9.Rang'!A:L,12,FALSE)</f>
        <v>95</v>
      </c>
      <c r="M40" s="4">
        <f>SUM(K40:L40)</f>
        <v>174</v>
      </c>
      <c r="N40" s="1">
        <f>VLOOKUP(A:A,'Rangliste ab 9.Rang'!A:N,14,FALSE)</f>
        <v>86</v>
      </c>
      <c r="O40" s="1">
        <f>VLOOKUP(A:A,'Rangliste ab 9.Rang'!A:O,15,FALSE)</f>
        <v>91</v>
      </c>
      <c r="P40" s="4">
        <f>SUM(N40:O40)</f>
        <v>177</v>
      </c>
      <c r="Q40" s="4">
        <f>SUM(P40,M40,J40)</f>
        <v>546</v>
      </c>
      <c r="R40" s="1"/>
      <c r="S40" s="92"/>
    </row>
    <row r="41" spans="1:19" ht="12.75">
      <c r="A41" s="88">
        <v>252</v>
      </c>
      <c r="C41" s="1" t="str">
        <f>VLOOKUP(A:A,Gutpunkte!A:B,2,FALSE)</f>
        <v>Widmer Marcel</v>
      </c>
      <c r="D41" s="1">
        <f>VLOOKUP(A:A,Gutpunkte!A:D,4,FALSE)</f>
        <v>83</v>
      </c>
      <c r="E41" s="1" t="str">
        <f>VLOOKUP(A:A,Gutpunkte!A:E,5,FALSE)</f>
        <v>OA</v>
      </c>
      <c r="F41" s="1"/>
      <c r="G41" s="1" t="str">
        <f>VLOOKUP(A:A,Gutpunkte!A:C,3,FALSE)</f>
        <v>Heimiswil</v>
      </c>
      <c r="H41" s="1">
        <f>VLOOKUP(A:A,'Rangliste ab 9.Rang'!A:H,8,FALSE)</f>
        <v>97</v>
      </c>
      <c r="I41" s="1">
        <f>VLOOKUP(A:A,'Rangliste ab 9.Rang'!A:I,9,FALSE)</f>
        <v>94</v>
      </c>
      <c r="J41" s="4">
        <f>SUM(H41:I41)</f>
        <v>191</v>
      </c>
      <c r="K41" s="1">
        <f>VLOOKUP(A:A,'Rangliste ab 9.Rang'!A:K,11,FALSE)</f>
        <v>86</v>
      </c>
      <c r="L41" s="1">
        <f>VLOOKUP(A:A,'Rangliste ab 9.Rang'!A:L,12,FALSE)</f>
        <v>89</v>
      </c>
      <c r="M41" s="4">
        <f>SUM(K41:L41)</f>
        <v>175</v>
      </c>
      <c r="N41" s="1">
        <f>VLOOKUP(A:A,'Rangliste ab 9.Rang'!A:N,14,FALSE)</f>
        <v>93</v>
      </c>
      <c r="O41" s="1">
        <f>VLOOKUP(A:A,'Rangliste ab 9.Rang'!A:O,15,FALSE)</f>
        <v>96</v>
      </c>
      <c r="P41" s="4">
        <f>SUM(N41:O41)</f>
        <v>189</v>
      </c>
      <c r="Q41" s="4">
        <f>SUM(P41,M41,J41)</f>
        <v>555</v>
      </c>
      <c r="R41" s="1"/>
      <c r="S41" s="92"/>
    </row>
    <row r="42" spans="1:19" ht="12.75">
      <c r="A42" s="88">
        <v>31</v>
      </c>
      <c r="C42" s="1" t="str">
        <f>VLOOKUP(A:A,Gutpunkte!A:B,2,FALSE)</f>
        <v>Bohnenblust Rolf</v>
      </c>
      <c r="D42" s="1">
        <f>VLOOKUP(A:A,Gutpunkte!A:D,4,FALSE)</f>
        <v>89</v>
      </c>
      <c r="E42" s="1" t="str">
        <f>VLOOKUP(A:A,Gutpunkte!A:E,5,FALSE)</f>
        <v>OA</v>
      </c>
      <c r="F42" s="1"/>
      <c r="G42" s="1" t="str">
        <f>VLOOKUP(A:A,Gutpunkte!A:C,3,FALSE)</f>
        <v>Wanzwil</v>
      </c>
      <c r="H42" s="1">
        <f>VLOOKUP(A:A,'Rangliste ab 9.Rang'!A:H,8,FALSE)</f>
        <v>95</v>
      </c>
      <c r="I42" s="1">
        <f>VLOOKUP(A:A,'Rangliste ab 9.Rang'!A:I,9,FALSE)</f>
        <v>98</v>
      </c>
      <c r="J42" s="4">
        <f>SUM(H42:I42)</f>
        <v>193</v>
      </c>
      <c r="K42" s="1">
        <f>VLOOKUP(A:A,'Rangliste ab 9.Rang'!A:K,11,FALSE)</f>
        <v>87</v>
      </c>
      <c r="L42" s="1">
        <f>VLOOKUP(A:A,'Rangliste ab 9.Rang'!A:L,12,FALSE)</f>
        <v>88</v>
      </c>
      <c r="M42" s="4">
        <f>SUM(K42:L42)</f>
        <v>175</v>
      </c>
      <c r="N42" s="1">
        <f>VLOOKUP(A:A,'Rangliste ab 9.Rang'!A:N,14,FALSE)</f>
        <v>90</v>
      </c>
      <c r="O42" s="1">
        <f>VLOOKUP(A:A,'Rangliste ab 9.Rang'!A:O,15,FALSE)</f>
        <v>86</v>
      </c>
      <c r="P42" s="4">
        <f>SUM(N42:O42)</f>
        <v>176</v>
      </c>
      <c r="Q42" s="4">
        <f>SUM(P42,M42,J42)</f>
        <v>544</v>
      </c>
      <c r="R42" s="1"/>
      <c r="S42" s="92"/>
    </row>
    <row r="43" spans="1:19" ht="12.75">
      <c r="A43" s="88"/>
      <c r="Q43" s="4">
        <f>SUM(Q38:Q42)</f>
        <v>2779</v>
      </c>
      <c r="S43" s="126">
        <f>Q43/5</f>
        <v>555.8</v>
      </c>
    </row>
    <row r="44" spans="1:19" ht="12.75">
      <c r="A44" s="88"/>
      <c r="Q44" s="4"/>
      <c r="S44" s="92"/>
    </row>
    <row r="45" spans="1:19" ht="12.75">
      <c r="A45" s="88"/>
      <c r="Q45" s="4"/>
      <c r="S45" s="92"/>
    </row>
    <row r="46" spans="1:19" s="9" customFormat="1" ht="15.75">
      <c r="A46" s="99"/>
      <c r="B46" s="9">
        <v>4</v>
      </c>
      <c r="C46" s="9" t="s">
        <v>84</v>
      </c>
      <c r="G46" s="17">
        <f>S53</f>
        <v>548.6</v>
      </c>
      <c r="H46" s="21"/>
      <c r="I46" s="21"/>
      <c r="J46" s="4"/>
      <c r="K46" s="21"/>
      <c r="L46" s="21"/>
      <c r="M46" s="4"/>
      <c r="N46" s="21"/>
      <c r="O46" s="21"/>
      <c r="P46" s="4"/>
      <c r="S46" s="91"/>
    </row>
    <row r="47" spans="1:19" ht="12.75">
      <c r="A47" s="88"/>
      <c r="S47" s="93"/>
    </row>
    <row r="48" spans="1:19" ht="12.75">
      <c r="A48" s="88">
        <v>28</v>
      </c>
      <c r="C48" s="1" t="str">
        <f>VLOOKUP(A:A,Gutpunkte!A:B,2,FALSE)</f>
        <v>Binggeli Daniel</v>
      </c>
      <c r="D48" s="1">
        <f>VLOOKUP(A:A,Gutpunkte!A:D,4,FALSE)</f>
        <v>84</v>
      </c>
      <c r="E48" s="1" t="str">
        <f>VLOOKUP(A:A,Gutpunkte!A:E,5,FALSE)</f>
        <v>EM</v>
      </c>
      <c r="F48" s="1"/>
      <c r="G48" s="1" t="str">
        <f>VLOOKUP(A:A,Gutpunkte!A:C,3,FALSE)</f>
        <v>Kirchberg</v>
      </c>
      <c r="H48" s="1">
        <f>VLOOKUP(A:A,'Rangliste ab 9.Rang'!A:H,8,FALSE)</f>
        <v>95</v>
      </c>
      <c r="I48" s="1">
        <f>VLOOKUP(A:A,'Rangliste ab 9.Rang'!A:I,9,FALSE)</f>
        <v>97</v>
      </c>
      <c r="J48" s="4">
        <f>SUM(H48:I48)</f>
        <v>192</v>
      </c>
      <c r="K48" s="1">
        <f>VLOOKUP(A:A,'Rangliste ab 9.Rang'!A:K,11,FALSE)</f>
        <v>91</v>
      </c>
      <c r="L48" s="1">
        <f>VLOOKUP(A:A,'Rangliste ab 9.Rang'!A:L,12,FALSE)</f>
        <v>88</v>
      </c>
      <c r="M48" s="4">
        <f>SUM(K48:L48)</f>
        <v>179</v>
      </c>
      <c r="N48" s="1">
        <f>VLOOKUP(A:A,'Rangliste ab 9.Rang'!A:N,14,FALSE)</f>
        <v>95</v>
      </c>
      <c r="O48" s="1">
        <f>VLOOKUP(A:A,'Rangliste ab 9.Rang'!A:O,15,FALSE)</f>
        <v>93</v>
      </c>
      <c r="P48" s="4">
        <f>SUM(N48:O48)</f>
        <v>188</v>
      </c>
      <c r="Q48" s="4">
        <f>SUM(P48,M48,J48)</f>
        <v>559</v>
      </c>
      <c r="R48" s="1"/>
      <c r="S48" s="92"/>
    </row>
    <row r="49" spans="1:19" ht="12.75">
      <c r="A49" s="88">
        <v>10</v>
      </c>
      <c r="C49" s="1" t="str">
        <f>VLOOKUP(A:A,Gutpunkte!A:B,2,FALSE)</f>
        <v>Badertscher Jürg</v>
      </c>
      <c r="D49" s="1">
        <f>VLOOKUP(A:A,Gutpunkte!A:D,4,FALSE)</f>
        <v>79</v>
      </c>
      <c r="E49" s="1" t="str">
        <f>VLOOKUP(A:A,Gutpunkte!A:E,5,FALSE)</f>
        <v>EM</v>
      </c>
      <c r="F49" s="1"/>
      <c r="G49" s="1" t="str">
        <f>VLOOKUP(A:A,Gutpunkte!A:C,3,FALSE)</f>
        <v>Weiach</v>
      </c>
      <c r="H49" s="1">
        <f>VLOOKUP(A:A,'Rangliste ab 9.Rang'!A:H,8,FALSE)</f>
        <v>96</v>
      </c>
      <c r="I49" s="1">
        <f>VLOOKUP(A:A,'Rangliste ab 9.Rang'!A:I,9,FALSE)</f>
        <v>95</v>
      </c>
      <c r="J49" s="4">
        <f>SUM(H49:I49)</f>
        <v>191</v>
      </c>
      <c r="K49" s="1">
        <f>VLOOKUP(A:A,'Rangliste ab 9.Rang'!A:K,11,FALSE)</f>
        <v>81</v>
      </c>
      <c r="L49" s="1">
        <f>VLOOKUP(A:A,'Rangliste ab 9.Rang'!A:L,12,FALSE)</f>
        <v>81</v>
      </c>
      <c r="M49" s="4">
        <f>SUM(K49:L49)</f>
        <v>162</v>
      </c>
      <c r="N49" s="1">
        <f>VLOOKUP(A:A,'Rangliste ab 9.Rang'!A:N,14,FALSE)</f>
        <v>95</v>
      </c>
      <c r="O49" s="1">
        <f>VLOOKUP(A:A,'Rangliste ab 9.Rang'!A:O,15,FALSE)</f>
        <v>90</v>
      </c>
      <c r="P49" s="4">
        <f>SUM(N49:O49)</f>
        <v>185</v>
      </c>
      <c r="Q49" s="4">
        <f>SUM(P49,M49,J49)</f>
        <v>538</v>
      </c>
      <c r="R49" s="1"/>
      <c r="S49" s="92"/>
    </row>
    <row r="50" spans="1:19" ht="12.75">
      <c r="A50" s="88">
        <v>166</v>
      </c>
      <c r="C50" s="1" t="str">
        <f>VLOOKUP(A:A,Gutpunkte!A:B,2,FALSE)</f>
        <v>Neuenschwander Marc</v>
      </c>
      <c r="D50" s="1">
        <f>VLOOKUP(A:A,Gutpunkte!A:D,4,FALSE)</f>
        <v>75</v>
      </c>
      <c r="E50" s="1" t="str">
        <f>VLOOKUP(A:A,Gutpunkte!A:E,5,FALSE)</f>
        <v>EM</v>
      </c>
      <c r="F50" s="1"/>
      <c r="G50" s="1" t="str">
        <f>VLOOKUP(A:A,Gutpunkte!A:C,3,FALSE)</f>
        <v>Hettiswil</v>
      </c>
      <c r="H50" s="1">
        <f>VLOOKUP(A:A,'Rangliste ab 9.Rang'!A:H,8,FALSE)</f>
        <v>97</v>
      </c>
      <c r="I50" s="1">
        <f>VLOOKUP(A:A,'Rangliste ab 9.Rang'!A:I,9,FALSE)</f>
        <v>98</v>
      </c>
      <c r="J50" s="4">
        <f>SUM(H50:I50)</f>
        <v>195</v>
      </c>
      <c r="K50" s="1">
        <f>VLOOKUP(A:A,'Rangliste ab 9.Rang'!A:K,11,FALSE)</f>
        <v>93</v>
      </c>
      <c r="L50" s="1">
        <f>VLOOKUP(A:A,'Rangliste ab 9.Rang'!A:L,12,FALSE)</f>
        <v>93</v>
      </c>
      <c r="M50" s="4">
        <f>SUM(K50:L50)</f>
        <v>186</v>
      </c>
      <c r="N50" s="1">
        <f>VLOOKUP(A:A,'Rangliste ab 9.Rang'!A:N,14,FALSE)</f>
        <v>92</v>
      </c>
      <c r="O50" s="1">
        <f>VLOOKUP(A:A,'Rangliste ab 9.Rang'!A:O,15,FALSE)</f>
        <v>96</v>
      </c>
      <c r="P50" s="4">
        <f>SUM(N50:O50)</f>
        <v>188</v>
      </c>
      <c r="Q50" s="4">
        <f>SUM(P50,M50,J50)</f>
        <v>569</v>
      </c>
      <c r="R50" s="1"/>
      <c r="S50" s="92"/>
    </row>
    <row r="51" spans="1:19" ht="12.75">
      <c r="A51" s="88">
        <v>153</v>
      </c>
      <c r="C51" s="1" t="str">
        <f>VLOOKUP(A:A,Gutpunkte!A:B,2,FALSE)</f>
        <v>Meier Simon</v>
      </c>
      <c r="D51" s="1">
        <f>VLOOKUP(A:A,Gutpunkte!A:D,4,FALSE)</f>
        <v>90</v>
      </c>
      <c r="E51" s="1" t="str">
        <f>VLOOKUP(A:A,Gutpunkte!A:E,5,FALSE)</f>
        <v>EM</v>
      </c>
      <c r="F51" s="1"/>
      <c r="G51" s="1" t="str">
        <f>VLOOKUP(A:A,Gutpunkte!A:C,3,FALSE)</f>
        <v>Wiler b. Utzenstorf</v>
      </c>
      <c r="H51" s="1">
        <f>VLOOKUP(A:A,'Rangliste ab 9.Rang'!A:H,8,FALSE)</f>
        <v>97</v>
      </c>
      <c r="I51" s="1">
        <f>VLOOKUP(A:A,'Rangliste ab 9.Rang'!A:I,9,FALSE)</f>
        <v>97</v>
      </c>
      <c r="J51" s="4">
        <f>SUM(H51:I51)</f>
        <v>194</v>
      </c>
      <c r="K51" s="1">
        <f>VLOOKUP(A:A,'Rangliste ab 9.Rang'!A:K,11,FALSE)</f>
        <v>85</v>
      </c>
      <c r="L51" s="1">
        <f>VLOOKUP(A:A,'Rangliste ab 9.Rang'!A:L,12,FALSE)</f>
        <v>87</v>
      </c>
      <c r="M51" s="4">
        <f>SUM(K51:L51)</f>
        <v>172</v>
      </c>
      <c r="N51" s="1">
        <f>VLOOKUP(A:A,'Rangliste ab 9.Rang'!A:N,14,FALSE)</f>
        <v>90</v>
      </c>
      <c r="O51" s="1">
        <f>VLOOKUP(A:A,'Rangliste ab 9.Rang'!A:O,15,FALSE)</f>
        <v>87</v>
      </c>
      <c r="P51" s="4">
        <f>SUM(N51:O51)</f>
        <v>177</v>
      </c>
      <c r="Q51" s="4">
        <f>SUM(P51,M51,J51)</f>
        <v>543</v>
      </c>
      <c r="R51" s="1"/>
      <c r="S51" s="92"/>
    </row>
    <row r="52" spans="1:19" ht="12.75">
      <c r="A52" s="88">
        <v>279</v>
      </c>
      <c r="C52" s="1" t="str">
        <f>VLOOKUP(A:A,Gutpunkte!A:B,2,FALSE)</f>
        <v>Zwicker Rolf</v>
      </c>
      <c r="D52" s="1">
        <f>VLOOKUP(A:A,Gutpunkte!A:D,4,FALSE)</f>
        <v>73</v>
      </c>
      <c r="E52" s="1" t="str">
        <f>VLOOKUP(A:A,Gutpunkte!A:E,5,FALSE)</f>
        <v>EM</v>
      </c>
      <c r="F52" s="1"/>
      <c r="G52" s="1" t="str">
        <f>VLOOKUP(A:A,Gutpunkte!A:C,3,FALSE)</f>
        <v>Worb</v>
      </c>
      <c r="H52" s="1">
        <f>VLOOKUP(A:A,'Rangliste ab 9.Rang'!A:H,8,FALSE)</f>
        <v>97</v>
      </c>
      <c r="I52" s="1">
        <f>VLOOKUP(A:A,'Rangliste ab 9.Rang'!A:I,9,FALSE)</f>
        <v>97</v>
      </c>
      <c r="J52" s="4">
        <f>SUM(H52:I52)</f>
        <v>194</v>
      </c>
      <c r="K52" s="1">
        <f>VLOOKUP(A:A,'Rangliste ab 9.Rang'!A:K,11,FALSE)</f>
        <v>78</v>
      </c>
      <c r="L52" s="1">
        <f>VLOOKUP(A:A,'Rangliste ab 9.Rang'!A:L,12,FALSE)</f>
        <v>82</v>
      </c>
      <c r="M52" s="4">
        <f>SUM(K52:L52)</f>
        <v>160</v>
      </c>
      <c r="N52" s="1">
        <f>VLOOKUP(A:A,'Rangliste ab 9.Rang'!A:N,14,FALSE)</f>
        <v>87</v>
      </c>
      <c r="O52" s="1">
        <f>VLOOKUP(A:A,'Rangliste ab 9.Rang'!A:O,15,FALSE)</f>
        <v>93</v>
      </c>
      <c r="P52" s="4">
        <f>SUM(N52:O52)</f>
        <v>180</v>
      </c>
      <c r="Q52" s="4">
        <f>SUM(P52,M52,J52)</f>
        <v>534</v>
      </c>
      <c r="R52" s="1"/>
      <c r="S52" s="92"/>
    </row>
    <row r="53" spans="1:19" ht="12.75">
      <c r="A53" s="88"/>
      <c r="Q53" s="4">
        <f>SUM(Q48:Q52)</f>
        <v>2743</v>
      </c>
      <c r="S53" s="92">
        <f>Q53/5</f>
        <v>548.6</v>
      </c>
    </row>
    <row r="54" spans="1:19" ht="12.75">
      <c r="A54" s="88"/>
      <c r="Q54" s="4"/>
      <c r="S54" s="92"/>
    </row>
    <row r="55" spans="1:19" ht="12.75">
      <c r="A55" s="88"/>
      <c r="S55" s="93"/>
    </row>
    <row r="56" spans="1:19" ht="12.75">
      <c r="A56" s="88"/>
      <c r="C56" s="1"/>
      <c r="D56" s="1"/>
      <c r="E56" s="1"/>
      <c r="F56" s="1"/>
      <c r="G56" s="1"/>
      <c r="Q56" s="4"/>
      <c r="R56" s="1"/>
      <c r="S56" s="92"/>
    </row>
  </sheetData>
  <sheetProtection selectLockedCells="1"/>
  <mergeCells count="3">
    <mergeCell ref="B2:S2"/>
    <mergeCell ref="B3:S3"/>
    <mergeCell ref="B6:S6"/>
  </mergeCells>
  <printOptions/>
  <pageMargins left="0.3937007874015748" right="0.3937007874015748" top="0.31496062992125984" bottom="0.31496062992125984" header="0.5118110236220472" footer="0.5118110236220472"/>
  <pageSetup horizontalDpi="600" verticalDpi="600" orientation="portrait" paperSize="9" scale="93" r:id="rId2"/>
  <ignoredErrors>
    <ignoredError sqref="S45:S5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81"/>
  <sheetViews>
    <sheetView zoomScalePageLayoutView="0" workbookViewId="0" topLeftCell="A1">
      <selection activeCell="B34" sqref="B34"/>
    </sheetView>
  </sheetViews>
  <sheetFormatPr defaultColWidth="11.421875" defaultRowHeight="12.75"/>
  <cols>
    <col min="1" max="1" width="4.8515625" style="96" customWidth="1"/>
    <col min="2" max="2" width="7.140625" style="0" customWidth="1"/>
    <col min="3" max="3" width="19.421875" style="0" customWidth="1"/>
    <col min="4" max="4" width="3.140625" style="0" customWidth="1"/>
    <col min="5" max="5" width="4.140625" style="0" customWidth="1"/>
    <col min="6" max="6" width="3.00390625" style="0" customWidth="1"/>
    <col min="7" max="7" width="15.7109375" style="0" customWidth="1"/>
    <col min="8" max="9" width="3.7109375" style="21" customWidth="1"/>
    <col min="10" max="10" width="3.7109375" style="4" customWidth="1"/>
    <col min="11" max="12" width="3.7109375" style="21" customWidth="1"/>
    <col min="13" max="13" width="3.7109375" style="4" customWidth="1"/>
    <col min="14" max="15" width="3.7109375" style="21" customWidth="1"/>
    <col min="16" max="16" width="3.7109375" style="4" customWidth="1"/>
    <col min="17" max="17" width="6.57421875" style="0" customWidth="1"/>
    <col min="18" max="18" width="3.8515625" style="0" customWidth="1"/>
    <col min="19" max="19" width="7.8515625" style="22" customWidth="1"/>
  </cols>
  <sheetData>
    <row r="1" ht="31.5" customHeight="1"/>
    <row r="2" spans="2:19" ht="18">
      <c r="B2" s="130" t="s">
        <v>416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2:19" ht="18">
      <c r="B3" s="130" t="s">
        <v>417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6" spans="2:19" ht="18">
      <c r="B6" s="130" t="s">
        <v>67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ht="12.75">
      <c r="S7" s="94"/>
    </row>
    <row r="8" ht="12.75">
      <c r="S8" s="94"/>
    </row>
    <row r="9" spans="1:19" ht="15.75">
      <c r="A9" s="97"/>
      <c r="B9" s="9" t="s">
        <v>0</v>
      </c>
      <c r="C9" s="9" t="s">
        <v>3</v>
      </c>
      <c r="D9" s="9"/>
      <c r="E9" s="9" t="s">
        <v>80</v>
      </c>
      <c r="F9" s="9"/>
      <c r="G9" s="9"/>
      <c r="S9" s="94"/>
    </row>
    <row r="10" spans="1:19" ht="12.75">
      <c r="A10" s="97"/>
      <c r="S10" s="94"/>
    </row>
    <row r="11" spans="1:19" s="9" customFormat="1" ht="15.75">
      <c r="A11" s="98"/>
      <c r="B11" s="9">
        <v>1</v>
      </c>
      <c r="C11" s="9" t="s">
        <v>82</v>
      </c>
      <c r="G11" s="17">
        <f>S20</f>
        <v>553.5714285714286</v>
      </c>
      <c r="H11" s="21"/>
      <c r="I11" s="21"/>
      <c r="J11" s="4"/>
      <c r="K11" s="21"/>
      <c r="L11" s="21"/>
      <c r="M11" s="4"/>
      <c r="N11" s="21"/>
      <c r="O11" s="21"/>
      <c r="P11" s="4"/>
      <c r="S11" s="95"/>
    </row>
    <row r="12" spans="1:19" ht="12.75">
      <c r="A12" s="97"/>
      <c r="S12" s="94"/>
    </row>
    <row r="13" spans="1:19" ht="12.75">
      <c r="A13" s="96">
        <v>296</v>
      </c>
      <c r="C13" s="1" t="str">
        <f>VLOOKUP(A:A,Gutpunkte!A:B,2,FALSE)</f>
        <v>Bieri Michael</v>
      </c>
      <c r="D13" s="1">
        <f>VLOOKUP(A:A,Gutpunkte!A:D,4,FALSE)</f>
        <v>77</v>
      </c>
      <c r="E13" s="1" t="str">
        <f>VLOOKUP(A:A,Gutpunkte!A:E,5,FALSE)</f>
        <v>OL</v>
      </c>
      <c r="F13" s="1"/>
      <c r="G13" s="1" t="str">
        <f>VLOOKUP(A:A,Gutpunkte!A:C,3,FALSE)</f>
        <v>Weissenburg</v>
      </c>
      <c r="H13" s="1">
        <f>VLOOKUP(A:A,'Rangliste ab 9.Rang'!A:H,8,FALSE)</f>
        <v>97</v>
      </c>
      <c r="I13" s="1">
        <f>VLOOKUP(A:A,'Rangliste ab 9.Rang'!A:I,9,FALSE)</f>
        <v>98</v>
      </c>
      <c r="J13" s="4">
        <f>SUM(H13:I13)</f>
        <v>195</v>
      </c>
      <c r="K13" s="1">
        <f>VLOOKUP(A:A,'Rangliste ab 9.Rang'!A:K,11,FALSE)</f>
        <v>91</v>
      </c>
      <c r="L13" s="1">
        <f>VLOOKUP(A:A,'Rangliste ab 9.Rang'!A:L,12,FALSE)</f>
        <v>84</v>
      </c>
      <c r="M13" s="4">
        <f>SUM(K13:L13)</f>
        <v>175</v>
      </c>
      <c r="N13" s="1">
        <f>VLOOKUP(A:A,'Rangliste ab 9.Rang'!A:N,14,FALSE)</f>
        <v>95</v>
      </c>
      <c r="O13" s="1">
        <f>VLOOKUP(A:A,'Rangliste ab 9.Rang'!A:O,15,FALSE)</f>
        <v>94</v>
      </c>
      <c r="P13" s="4">
        <f>SUM(N13:O13)</f>
        <v>189</v>
      </c>
      <c r="Q13" s="4">
        <f>SUM(P13,M13,J13)</f>
        <v>559</v>
      </c>
      <c r="R13" s="1"/>
      <c r="S13" s="94"/>
    </row>
    <row r="14" spans="1:19" ht="12.75">
      <c r="A14" s="96">
        <v>205</v>
      </c>
      <c r="C14" s="1" t="str">
        <f>VLOOKUP(A:A,Gutpunkte!A:B,2,FALSE)</f>
        <v>Schmid Res</v>
      </c>
      <c r="D14" s="1">
        <f>VLOOKUP(A:A,Gutpunkte!A:D,4,FALSE)</f>
        <v>69</v>
      </c>
      <c r="E14" s="1" t="str">
        <f>VLOOKUP(A:A,Gutpunkte!A:E,5,FALSE)</f>
        <v>OL</v>
      </c>
      <c r="F14" s="1"/>
      <c r="G14" s="1" t="str">
        <f>VLOOKUP(A:A,Gutpunkte!A:C,3,FALSE)</f>
        <v>Frutigen</v>
      </c>
      <c r="H14" s="1">
        <f>VLOOKUP(A:A,'Rangliste ab 9.Rang'!A:H,8,FALSE)</f>
        <v>97</v>
      </c>
      <c r="I14" s="1">
        <f>VLOOKUP(A:A,'Rangliste ab 9.Rang'!A:I,9,FALSE)</f>
        <v>93</v>
      </c>
      <c r="J14" s="4">
        <f aca="true" t="shared" si="0" ref="J14:J19">SUM(H14:I14)</f>
        <v>190</v>
      </c>
      <c r="K14" s="1">
        <f>VLOOKUP(A:A,'Rangliste ab 9.Rang'!A:K,11,FALSE)</f>
        <v>87</v>
      </c>
      <c r="L14" s="1">
        <f>VLOOKUP(A:A,'Rangliste ab 9.Rang'!A:L,12,FALSE)</f>
        <v>90</v>
      </c>
      <c r="M14" s="4">
        <f aca="true" t="shared" si="1" ref="M14:M19">SUM(K14:L14)</f>
        <v>177</v>
      </c>
      <c r="N14" s="1">
        <f>VLOOKUP(A:A,'Rangliste ab 9.Rang'!A:N,14,FALSE)</f>
        <v>93</v>
      </c>
      <c r="O14" s="1">
        <f>VLOOKUP(A:A,'Rangliste ab 9.Rang'!A:O,15,FALSE)</f>
        <v>94</v>
      </c>
      <c r="P14" s="4">
        <f aca="true" t="shared" si="2" ref="P14:P19">SUM(N14:O14)</f>
        <v>187</v>
      </c>
      <c r="Q14" s="4">
        <f aca="true" t="shared" si="3" ref="Q14:Q19">SUM(P14,M14,J14)</f>
        <v>554</v>
      </c>
      <c r="R14" s="1"/>
      <c r="S14" s="94"/>
    </row>
    <row r="15" spans="1:19" ht="12.75">
      <c r="A15" s="96">
        <v>249</v>
      </c>
      <c r="C15" s="1" t="str">
        <f>VLOOKUP(A:A,Gutpunkte!A:B,2,FALSE)</f>
        <v>Wenger Pia</v>
      </c>
      <c r="D15" s="1">
        <f>VLOOKUP(A:A,Gutpunkte!A:D,4,FALSE)</f>
        <v>79</v>
      </c>
      <c r="E15" s="1" t="str">
        <f>VLOOKUP(A:A,Gutpunkte!A:E,5,FALSE)</f>
        <v>OL</v>
      </c>
      <c r="F15" s="1"/>
      <c r="G15" s="1" t="str">
        <f>VLOOKUP(A:A,Gutpunkte!A:C,3,FALSE)</f>
        <v>Thun</v>
      </c>
      <c r="H15" s="1">
        <f>VLOOKUP(A:A,'Rangliste ab 9.Rang'!A:H,8,FALSE)</f>
        <v>97</v>
      </c>
      <c r="I15" s="1">
        <f>VLOOKUP(A:A,'Rangliste ab 9.Rang'!A:I,9,FALSE)</f>
        <v>96</v>
      </c>
      <c r="J15" s="4">
        <f t="shared" si="0"/>
        <v>193</v>
      </c>
      <c r="K15" s="1">
        <f>VLOOKUP(A:A,'Rangliste ab 9.Rang'!A:K,11,FALSE)</f>
        <v>89</v>
      </c>
      <c r="L15" s="1">
        <f>VLOOKUP(A:A,'Rangliste ab 9.Rang'!A:L,12,FALSE)</f>
        <v>90</v>
      </c>
      <c r="M15" s="4">
        <f t="shared" si="1"/>
        <v>179</v>
      </c>
      <c r="N15" s="1">
        <f>VLOOKUP(A:A,'Rangliste ab 9.Rang'!A:N,14,FALSE)</f>
        <v>92</v>
      </c>
      <c r="O15" s="1">
        <f>VLOOKUP(A:A,'Rangliste ab 9.Rang'!A:O,15,FALSE)</f>
        <v>94</v>
      </c>
      <c r="P15" s="4">
        <f t="shared" si="2"/>
        <v>186</v>
      </c>
      <c r="Q15" s="4">
        <f t="shared" si="3"/>
        <v>558</v>
      </c>
      <c r="R15" s="1"/>
      <c r="S15" s="94"/>
    </row>
    <row r="16" spans="1:19" ht="12.75">
      <c r="A16" s="96">
        <v>320</v>
      </c>
      <c r="C16" s="1" t="str">
        <f>VLOOKUP(A:A,Gutpunkte!A:B,2,FALSE)</f>
        <v>Werren Markus</v>
      </c>
      <c r="D16" s="1">
        <f>VLOOKUP(A:A,Gutpunkte!A:D,4,FALSE)</f>
        <v>65</v>
      </c>
      <c r="E16" s="1" t="str">
        <f>VLOOKUP(A:A,Gutpunkte!A:E,5,FALSE)</f>
        <v>OL</v>
      </c>
      <c r="F16" s="1"/>
      <c r="G16" s="1" t="str">
        <f>VLOOKUP(A:A,Gutpunkte!A:C,3,FALSE)</f>
        <v>Thun</v>
      </c>
      <c r="H16" s="1">
        <f>VLOOKUP(A:A,'Rangliste ab 9.Rang'!A:H,8,FALSE)</f>
        <v>98</v>
      </c>
      <c r="I16" s="1">
        <f>VLOOKUP(A:A,'Rangliste ab 9.Rang'!A:I,9,FALSE)</f>
        <v>97</v>
      </c>
      <c r="J16" s="4">
        <f t="shared" si="0"/>
        <v>195</v>
      </c>
      <c r="K16" s="1">
        <f>VLOOKUP(A:A,'Rangliste ab 9.Rang'!A:K,11,FALSE)</f>
        <v>86</v>
      </c>
      <c r="L16" s="1">
        <f>VLOOKUP(A:A,'Rangliste ab 9.Rang'!A:L,12,FALSE)</f>
        <v>91</v>
      </c>
      <c r="M16" s="4">
        <f t="shared" si="1"/>
        <v>177</v>
      </c>
      <c r="N16" s="1">
        <f>VLOOKUP(A:A,'Rangliste ab 9.Rang'!A:N,14,FALSE)</f>
        <v>94</v>
      </c>
      <c r="O16" s="1">
        <f>VLOOKUP(A:A,'Rangliste ab 9.Rang'!A:O,15,FALSE)</f>
        <v>95</v>
      </c>
      <c r="P16" s="4">
        <f t="shared" si="2"/>
        <v>189</v>
      </c>
      <c r="Q16" s="4">
        <f t="shared" si="3"/>
        <v>561</v>
      </c>
      <c r="R16" s="1"/>
      <c r="S16" s="94"/>
    </row>
    <row r="17" spans="1:19" ht="12.75">
      <c r="A17" s="96">
        <v>267</v>
      </c>
      <c r="C17" s="1" t="str">
        <f>VLOOKUP(A:A,Gutpunkte!A:B,2,FALSE)</f>
        <v>Wyss Peter</v>
      </c>
      <c r="D17" s="1">
        <f>VLOOKUP(A:A,Gutpunkte!A:D,4,FALSE)</f>
        <v>64</v>
      </c>
      <c r="E17" s="1" t="str">
        <f>VLOOKUP(A:A,Gutpunkte!A:E,5,FALSE)</f>
        <v>OL</v>
      </c>
      <c r="F17" s="1"/>
      <c r="G17" s="1" t="str">
        <f>VLOOKUP(A:A,Gutpunkte!A:C,3,FALSE)</f>
        <v>Goldswil</v>
      </c>
      <c r="H17" s="1">
        <f>VLOOKUP(A:A,'Rangliste ab 9.Rang'!A:H,8,FALSE)</f>
        <v>98</v>
      </c>
      <c r="I17" s="1">
        <f>VLOOKUP(A:A,'Rangliste ab 9.Rang'!A:I,9,FALSE)</f>
        <v>97</v>
      </c>
      <c r="J17" s="4">
        <f t="shared" si="0"/>
        <v>195</v>
      </c>
      <c r="K17" s="1">
        <f>VLOOKUP(A:A,'Rangliste ab 9.Rang'!A:K,11,FALSE)</f>
        <v>86</v>
      </c>
      <c r="L17" s="1">
        <f>VLOOKUP(A:A,'Rangliste ab 9.Rang'!A:L,12,FALSE)</f>
        <v>90</v>
      </c>
      <c r="M17" s="4">
        <f t="shared" si="1"/>
        <v>176</v>
      </c>
      <c r="N17" s="1">
        <f>VLOOKUP(A:A,'Rangliste ab 9.Rang'!A:N,14,FALSE)</f>
        <v>90</v>
      </c>
      <c r="O17" s="1">
        <f>VLOOKUP(A:A,'Rangliste ab 9.Rang'!A:O,15,FALSE)</f>
        <v>91</v>
      </c>
      <c r="P17" s="4">
        <f t="shared" si="2"/>
        <v>181</v>
      </c>
      <c r="Q17" s="4">
        <f t="shared" si="3"/>
        <v>552</v>
      </c>
      <c r="S17" s="94"/>
    </row>
    <row r="18" spans="1:19" ht="12.75">
      <c r="A18" s="96">
        <v>150</v>
      </c>
      <c r="C18" s="1" t="str">
        <f>VLOOKUP(A:A,Gutpunkte!A:B,2,FALSE)</f>
        <v>Maurer Bruno</v>
      </c>
      <c r="D18" s="1">
        <f>VLOOKUP(A:A,Gutpunkte!A:D,4,FALSE)</f>
        <v>88</v>
      </c>
      <c r="E18" s="1" t="str">
        <f>VLOOKUP(A:A,Gutpunkte!A:E,5,FALSE)</f>
        <v>OL</v>
      </c>
      <c r="F18" s="1"/>
      <c r="G18" s="1" t="str">
        <f>VLOOKUP(A:A,Gutpunkte!A:C,3,FALSE)</f>
        <v>Schattenhalb</v>
      </c>
      <c r="H18" s="1">
        <f>VLOOKUP(A:A,'Rangliste ab 9.Rang'!A:H,8,FALSE)</f>
        <v>94</v>
      </c>
      <c r="I18" s="1">
        <f>VLOOKUP(A:A,'Rangliste ab 9.Rang'!A:I,9,FALSE)</f>
        <v>94</v>
      </c>
      <c r="J18" s="4">
        <f t="shared" si="0"/>
        <v>188</v>
      </c>
      <c r="K18" s="1">
        <f>VLOOKUP(A:A,'Rangliste ab 9.Rang'!A:K,11,FALSE)</f>
        <v>86</v>
      </c>
      <c r="L18" s="1">
        <f>VLOOKUP(A:A,'Rangliste ab 9.Rang'!A:L,12,FALSE)</f>
        <v>91</v>
      </c>
      <c r="M18" s="4">
        <f t="shared" si="1"/>
        <v>177</v>
      </c>
      <c r="N18" s="1">
        <f>VLOOKUP(A:A,'Rangliste ab 9.Rang'!A:N,14,FALSE)</f>
        <v>88</v>
      </c>
      <c r="O18" s="1">
        <f>VLOOKUP(A:A,'Rangliste ab 9.Rang'!A:O,15,FALSE)</f>
        <v>91</v>
      </c>
      <c r="P18" s="4">
        <f t="shared" si="2"/>
        <v>179</v>
      </c>
      <c r="Q18" s="4">
        <f t="shared" si="3"/>
        <v>544</v>
      </c>
      <c r="R18" s="1"/>
      <c r="S18" s="94"/>
    </row>
    <row r="19" spans="1:19" ht="12.75">
      <c r="A19" s="96">
        <v>255</v>
      </c>
      <c r="C19" s="1" t="str">
        <f>VLOOKUP(A:A,Gutpunkte!A:B,2,FALSE)</f>
        <v>Willener Hans-Ruedi</v>
      </c>
      <c r="D19" s="1">
        <f>VLOOKUP(A:A,Gutpunkte!A:D,4,FALSE)</f>
        <v>66</v>
      </c>
      <c r="E19" s="1" t="str">
        <f>VLOOKUP(A:A,Gutpunkte!A:E,5,FALSE)</f>
        <v>OL</v>
      </c>
      <c r="F19" s="1"/>
      <c r="G19" s="1" t="str">
        <f>VLOOKUP(A:A,Gutpunkte!A:C,3,FALSE)</f>
        <v>Ringoldswil</v>
      </c>
      <c r="H19" s="1">
        <f>VLOOKUP(A:A,'Rangliste ab 9.Rang'!A:H,8,FALSE)</f>
        <v>96</v>
      </c>
      <c r="I19" s="1">
        <f>VLOOKUP(A:A,'Rangliste ab 9.Rang'!A:I,9,FALSE)</f>
        <v>95</v>
      </c>
      <c r="J19" s="4">
        <f t="shared" si="0"/>
        <v>191</v>
      </c>
      <c r="K19" s="1">
        <f>VLOOKUP(A:A,'Rangliste ab 9.Rang'!A:K,11,FALSE)</f>
        <v>82</v>
      </c>
      <c r="L19" s="1">
        <f>VLOOKUP(A:A,'Rangliste ab 9.Rang'!A:L,12,FALSE)</f>
        <v>86</v>
      </c>
      <c r="M19" s="4">
        <f t="shared" si="1"/>
        <v>168</v>
      </c>
      <c r="N19" s="1">
        <f>VLOOKUP(A:A,'Rangliste ab 9.Rang'!A:N,14,FALSE)</f>
        <v>93</v>
      </c>
      <c r="O19" s="1">
        <f>VLOOKUP(A:A,'Rangliste ab 9.Rang'!A:O,15,FALSE)</f>
        <v>95</v>
      </c>
      <c r="P19" s="4">
        <f t="shared" si="2"/>
        <v>188</v>
      </c>
      <c r="Q19" s="4">
        <f t="shared" si="3"/>
        <v>547</v>
      </c>
      <c r="R19" s="1"/>
      <c r="S19" s="94"/>
    </row>
    <row r="20" spans="1:19" ht="12.75">
      <c r="A20" s="97"/>
      <c r="C20" s="1"/>
      <c r="D20" s="1"/>
      <c r="E20" s="1"/>
      <c r="F20" s="1"/>
      <c r="G20" s="1"/>
      <c r="H20" s="1"/>
      <c r="I20" s="1"/>
      <c r="K20" s="1"/>
      <c r="L20" s="1"/>
      <c r="N20" s="1"/>
      <c r="O20" s="1"/>
      <c r="Q20" s="4">
        <f>SUM(Q12:Q19)</f>
        <v>3875</v>
      </c>
      <c r="R20" s="1"/>
      <c r="S20" s="92">
        <f>Q20/7</f>
        <v>553.5714285714286</v>
      </c>
    </row>
    <row r="21" spans="1:19" ht="12.75">
      <c r="A21" s="97"/>
      <c r="Q21" s="4"/>
      <c r="S21" s="94"/>
    </row>
    <row r="22" spans="1:19" ht="12.75">
      <c r="A22" s="97"/>
      <c r="Q22" s="4"/>
      <c r="S22" s="94"/>
    </row>
    <row r="23" spans="1:19" s="9" customFormat="1" ht="15.75">
      <c r="A23" s="98"/>
      <c r="B23" s="9">
        <v>2</v>
      </c>
      <c r="C23" s="9" t="s">
        <v>83</v>
      </c>
      <c r="G23" s="17">
        <f>S30</f>
        <v>547.8</v>
      </c>
      <c r="H23" s="21"/>
      <c r="I23" s="21"/>
      <c r="J23" s="4"/>
      <c r="K23" s="21"/>
      <c r="L23" s="21"/>
      <c r="M23" s="4"/>
      <c r="N23" s="21"/>
      <c r="O23" s="21"/>
      <c r="P23" s="4"/>
      <c r="S23" s="95"/>
    </row>
    <row r="24" spans="1:19" ht="12.75">
      <c r="A24" s="97"/>
      <c r="S24" s="94"/>
    </row>
    <row r="25" spans="1:19" ht="12.75">
      <c r="A25" s="97">
        <v>236</v>
      </c>
      <c r="C25" s="1" t="str">
        <f>VLOOKUP(A:A,Gutpunkte!A:B,2,FALSE)</f>
        <v>Von Arx Heinz</v>
      </c>
      <c r="D25" s="1">
        <f>VLOOKUP(A:A,Gutpunkte!A:D,4,FALSE)</f>
        <v>72</v>
      </c>
      <c r="E25" s="1" t="str">
        <f>VLOOKUP(A:A,Gutpunkte!A:E,5,FALSE)</f>
        <v>OA</v>
      </c>
      <c r="F25" s="1"/>
      <c r="G25" s="1" t="str">
        <f>VLOOKUP(A:A,Gutpunkte!A:C,3,FALSE)</f>
        <v>Neuendorf</v>
      </c>
      <c r="H25" s="1">
        <f>VLOOKUP(A:A,'Rangliste ab 9.Rang'!A:H,8,FALSE)</f>
        <v>99</v>
      </c>
      <c r="I25" s="1">
        <f>VLOOKUP(A:A,'Rangliste ab 9.Rang'!A:I,9,FALSE)</f>
        <v>97</v>
      </c>
      <c r="J25" s="4">
        <f>SUM(H25:I25)</f>
        <v>196</v>
      </c>
      <c r="K25" s="1">
        <f>VLOOKUP(A:A,'Rangliste ab 9.Rang'!A:K,11,FALSE)</f>
        <v>86</v>
      </c>
      <c r="L25" s="1">
        <f>VLOOKUP(A:A,'Rangliste ab 9.Rang'!A:L,12,FALSE)</f>
        <v>86</v>
      </c>
      <c r="M25" s="4">
        <f>SUM(K25:L25)</f>
        <v>172</v>
      </c>
      <c r="N25" s="1">
        <f>VLOOKUP(A:A,'Rangliste ab 9.Rang'!A:N,14,FALSE)</f>
        <v>95</v>
      </c>
      <c r="O25" s="1">
        <f>VLOOKUP(A:A,'Rangliste ab 9.Rang'!A:O,15,FALSE)</f>
        <v>92</v>
      </c>
      <c r="P25" s="4">
        <f>SUM(N25:O25)</f>
        <v>187</v>
      </c>
      <c r="Q25" s="4">
        <f>SUM(P25,M25,J25)</f>
        <v>555</v>
      </c>
      <c r="R25" s="1"/>
      <c r="S25" s="94"/>
    </row>
    <row r="26" spans="1:19" ht="12.75">
      <c r="A26" s="97">
        <v>201</v>
      </c>
      <c r="C26" s="1" t="str">
        <f>VLOOKUP(A:A,Gutpunkte!A:B,2,FALSE)</f>
        <v>Schläfli Christoph</v>
      </c>
      <c r="D26" s="1">
        <f>VLOOKUP(A:A,Gutpunkte!A:D,4,FALSE)</f>
        <v>60</v>
      </c>
      <c r="E26" s="1" t="str">
        <f>VLOOKUP(A:A,Gutpunkte!A:E,5,FALSE)</f>
        <v>OA</v>
      </c>
      <c r="F26" s="1"/>
      <c r="G26" s="1" t="str">
        <f>VLOOKUP(A:A,Gutpunkte!A:C,3,FALSE)</f>
        <v>Roggwil</v>
      </c>
      <c r="H26" s="1">
        <f>VLOOKUP(A:A,'Rangliste ab 9.Rang'!A:H,8,FALSE)</f>
        <v>98</v>
      </c>
      <c r="I26" s="1">
        <f>VLOOKUP(A:A,'Rangliste ab 9.Rang'!A:I,9,FALSE)</f>
        <v>98</v>
      </c>
      <c r="J26" s="4">
        <f>SUM(H26:I26)</f>
        <v>196</v>
      </c>
      <c r="K26" s="1">
        <f>VLOOKUP(A:A,'Rangliste ab 9.Rang'!A:K,11,FALSE)</f>
        <v>85</v>
      </c>
      <c r="L26" s="1">
        <f>VLOOKUP(A:A,'Rangliste ab 9.Rang'!A:L,12,FALSE)</f>
        <v>86</v>
      </c>
      <c r="M26" s="4">
        <f>SUM(K26:L26)</f>
        <v>171</v>
      </c>
      <c r="N26" s="1">
        <f>VLOOKUP(A:A,'Rangliste ab 9.Rang'!A:N,14,FALSE)</f>
        <v>95</v>
      </c>
      <c r="O26" s="1">
        <f>VLOOKUP(A:A,'Rangliste ab 9.Rang'!A:O,15,FALSE)</f>
        <v>84</v>
      </c>
      <c r="P26" s="4">
        <f>SUM(N26:O26)</f>
        <v>179</v>
      </c>
      <c r="Q26" s="4">
        <f>SUM(P26,M26,J26)</f>
        <v>546</v>
      </c>
      <c r="R26" s="1"/>
      <c r="S26" s="94"/>
    </row>
    <row r="27" spans="1:19" ht="12.75">
      <c r="A27" s="97">
        <v>155</v>
      </c>
      <c r="C27" s="1" t="str">
        <f>VLOOKUP(A:A,Gutpunkte!A:B,2,FALSE)</f>
        <v>Michel Thomas</v>
      </c>
      <c r="D27" s="1">
        <f>VLOOKUP(A:A,Gutpunkte!A:D,4,FALSE)</f>
        <v>82</v>
      </c>
      <c r="E27" s="1" t="str">
        <f>VLOOKUP(A:A,Gutpunkte!A:E,5,FALSE)</f>
        <v>OA</v>
      </c>
      <c r="F27" s="1"/>
      <c r="G27" s="1" t="str">
        <f>VLOOKUP(A:A,Gutpunkte!A:C,3,FALSE)</f>
        <v>Sumiswald</v>
      </c>
      <c r="H27" s="1">
        <f>VLOOKUP(A:A,'Rangliste ab 9.Rang'!A:H,8,FALSE)</f>
        <v>100</v>
      </c>
      <c r="I27" s="1">
        <f>VLOOKUP(A:A,'Rangliste ab 9.Rang'!A:I,9,FALSE)</f>
        <v>97</v>
      </c>
      <c r="J27" s="4">
        <f>SUM(H27:I27)</f>
        <v>197</v>
      </c>
      <c r="K27" s="1">
        <f>VLOOKUP(A:A,'Rangliste ab 9.Rang'!A:K,11,FALSE)</f>
        <v>83</v>
      </c>
      <c r="L27" s="1">
        <f>VLOOKUP(A:A,'Rangliste ab 9.Rang'!A:L,12,FALSE)</f>
        <v>85</v>
      </c>
      <c r="M27" s="4">
        <f>SUM(K27:L27)</f>
        <v>168</v>
      </c>
      <c r="N27" s="1">
        <f>VLOOKUP(A:A,'Rangliste ab 9.Rang'!A:N,14,FALSE)</f>
        <v>89</v>
      </c>
      <c r="O27" s="1">
        <f>VLOOKUP(A:A,'Rangliste ab 9.Rang'!A:O,15,FALSE)</f>
        <v>78</v>
      </c>
      <c r="P27" s="4">
        <f>SUM(N27:O27)</f>
        <v>167</v>
      </c>
      <c r="Q27" s="4">
        <f>SUM(P27,M27,J27)</f>
        <v>532</v>
      </c>
      <c r="R27" s="1"/>
      <c r="S27" s="94"/>
    </row>
    <row r="28" spans="1:19" ht="12.75">
      <c r="A28" s="97">
        <v>282</v>
      </c>
      <c r="C28" s="1" t="str">
        <f>VLOOKUP(A:A,Gutpunkte!A:B,2,FALSE)</f>
        <v>Aeschlimann Stefan</v>
      </c>
      <c r="D28" s="1">
        <f>VLOOKUP(A:A,Gutpunkte!A:D,4,FALSE)</f>
        <v>80</v>
      </c>
      <c r="E28" s="1" t="str">
        <f>VLOOKUP(A:A,Gutpunkte!A:E,5,FALSE)</f>
        <v>OA</v>
      </c>
      <c r="F28" s="1"/>
      <c r="G28" s="1" t="str">
        <f>VLOOKUP(A:A,Gutpunkte!A:C,3,FALSE)</f>
        <v>Ersigen</v>
      </c>
      <c r="H28" s="1">
        <f>VLOOKUP(A:A,'Rangliste ab 9.Rang'!A:H,8,FALSE)</f>
        <v>98</v>
      </c>
      <c r="I28" s="1">
        <f>VLOOKUP(A:A,'Rangliste ab 9.Rang'!A:I,9,FALSE)</f>
        <v>98</v>
      </c>
      <c r="J28" s="4">
        <f>SUM(H28:I28)</f>
        <v>196</v>
      </c>
      <c r="K28" s="1">
        <f>VLOOKUP(A:A,'Rangliste ab 9.Rang'!A:K,11,FALSE)</f>
        <v>84</v>
      </c>
      <c r="L28" s="1">
        <f>VLOOKUP(A:A,'Rangliste ab 9.Rang'!A:L,12,FALSE)</f>
        <v>84</v>
      </c>
      <c r="M28" s="4">
        <f>SUM(K28:L28)</f>
        <v>168</v>
      </c>
      <c r="N28" s="1">
        <f>VLOOKUP(A:A,'Rangliste ab 9.Rang'!A:N,14,FALSE)</f>
        <v>89</v>
      </c>
      <c r="O28" s="1">
        <f>VLOOKUP(A:A,'Rangliste ab 9.Rang'!A:O,15,FALSE)</f>
        <v>91</v>
      </c>
      <c r="P28" s="4">
        <f>SUM(N28:O28)</f>
        <v>180</v>
      </c>
      <c r="Q28" s="4">
        <f>SUM(P28,M28,J28)</f>
        <v>544</v>
      </c>
      <c r="R28" s="1"/>
      <c r="S28" s="94"/>
    </row>
    <row r="29" spans="1:19" ht="12.75">
      <c r="A29" s="97">
        <v>34</v>
      </c>
      <c r="C29" s="1" t="str">
        <f>VLOOKUP(A:A,Gutpunkte!A:B,2,FALSE)</f>
        <v>Brand Tosca</v>
      </c>
      <c r="D29" s="1">
        <f>VLOOKUP(A:A,Gutpunkte!A:D,4,FALSE)</f>
        <v>92</v>
      </c>
      <c r="E29" s="1" t="str">
        <f>VLOOKUP(A:A,Gutpunkte!A:E,5,FALSE)</f>
        <v>OA</v>
      </c>
      <c r="F29" s="1"/>
      <c r="G29" s="1" t="str">
        <f>VLOOKUP(A:A,Gutpunkte!A:C,3,FALSE)</f>
        <v>Utzigen</v>
      </c>
      <c r="H29" s="1">
        <f>VLOOKUP(A:A,'Rangliste ab 9.Rang'!A:H,8,FALSE)</f>
        <v>97</v>
      </c>
      <c r="I29" s="1">
        <f>VLOOKUP(A:A,'Rangliste ab 9.Rang'!A:I,9,FALSE)</f>
        <v>95</v>
      </c>
      <c r="J29" s="4">
        <f>SUM(H29:I29)</f>
        <v>192</v>
      </c>
      <c r="K29" s="1">
        <f>VLOOKUP(A:A,'Rangliste ab 9.Rang'!A:K,11,FALSE)</f>
        <v>94</v>
      </c>
      <c r="L29" s="1">
        <f>VLOOKUP(A:A,'Rangliste ab 9.Rang'!A:L,12,FALSE)</f>
        <v>91</v>
      </c>
      <c r="M29" s="4">
        <f>SUM(K29:L29)</f>
        <v>185</v>
      </c>
      <c r="N29" s="1">
        <f>VLOOKUP(A:A,'Rangliste ab 9.Rang'!A:N,14,FALSE)</f>
        <v>89</v>
      </c>
      <c r="O29" s="1">
        <f>VLOOKUP(A:A,'Rangliste ab 9.Rang'!A:O,15,FALSE)</f>
        <v>96</v>
      </c>
      <c r="P29" s="4">
        <f>SUM(N29:O29)</f>
        <v>185</v>
      </c>
      <c r="Q29" s="4">
        <f>SUM(P29,M29,J29)</f>
        <v>562</v>
      </c>
      <c r="R29" s="1"/>
      <c r="S29" s="94"/>
    </row>
    <row r="30" spans="1:19" ht="12.75">
      <c r="A30" s="97"/>
      <c r="Q30" s="4">
        <f>SUM(Q25:Q29)</f>
        <v>2739</v>
      </c>
      <c r="S30" s="127">
        <f>Q30/5</f>
        <v>547.8</v>
      </c>
    </row>
    <row r="31" spans="1:19" ht="12.75">
      <c r="A31" s="97"/>
      <c r="C31" s="1"/>
      <c r="D31" s="1"/>
      <c r="E31" s="1"/>
      <c r="F31" s="1"/>
      <c r="G31" s="1"/>
      <c r="H31" s="1"/>
      <c r="I31" s="1"/>
      <c r="K31" s="1"/>
      <c r="L31" s="1"/>
      <c r="N31" s="1"/>
      <c r="O31" s="1"/>
      <c r="Q31" s="4"/>
      <c r="R31" s="1"/>
      <c r="S31" s="92"/>
    </row>
    <row r="32" spans="1:19" ht="12.75">
      <c r="A32" s="97"/>
      <c r="C32" s="1"/>
      <c r="D32" s="1"/>
      <c r="E32" s="1"/>
      <c r="F32" s="1"/>
      <c r="G32" s="1"/>
      <c r="H32" s="1"/>
      <c r="I32" s="1"/>
      <c r="K32" s="1"/>
      <c r="L32" s="1"/>
      <c r="N32" s="1"/>
      <c r="O32" s="1"/>
      <c r="Q32" s="4"/>
      <c r="S32" s="94"/>
    </row>
    <row r="33" spans="1:19" s="9" customFormat="1" ht="15.75">
      <c r="A33" s="98"/>
      <c r="B33" s="9">
        <v>3</v>
      </c>
      <c r="C33" s="9" t="s">
        <v>81</v>
      </c>
      <c r="G33" s="17">
        <f>S42</f>
        <v>536.8571428571429</v>
      </c>
      <c r="H33" s="21"/>
      <c r="I33" s="21"/>
      <c r="J33" s="4"/>
      <c r="K33" s="21"/>
      <c r="L33" s="21"/>
      <c r="M33" s="4"/>
      <c r="N33" s="21"/>
      <c r="O33" s="21"/>
      <c r="P33" s="4"/>
      <c r="S33" s="95"/>
    </row>
    <row r="34" spans="1:19" ht="12.75">
      <c r="A34" s="97"/>
      <c r="S34" s="94"/>
    </row>
    <row r="35" spans="1:19" ht="12.75">
      <c r="A35" s="97">
        <v>317</v>
      </c>
      <c r="C35" s="1" t="str">
        <f>VLOOKUP(A:A,Gutpunkte!A:B,2,FALSE)</f>
        <v>Bigler Gabriela</v>
      </c>
      <c r="D35" s="1">
        <f>VLOOKUP(A:A,Gutpunkte!A:D,4,FALSE)</f>
        <v>95</v>
      </c>
      <c r="E35" s="1" t="str">
        <f>VLOOKUP(A:A,Gutpunkte!A:E,5,FALSE)</f>
        <v>MI</v>
      </c>
      <c r="F35" s="1"/>
      <c r="G35" s="1" t="str">
        <f>VLOOKUP(A:A,Gutpunkte!A:C,3,FALSE)</f>
        <v>Boll</v>
      </c>
      <c r="H35" s="1">
        <f>VLOOKUP(A:A,'Rangliste ab 9.Rang'!A:H,8,FALSE)</f>
        <v>97</v>
      </c>
      <c r="I35" s="1">
        <f>VLOOKUP(A:A,'Rangliste ab 9.Rang'!A:I,9,FALSE)</f>
        <v>97</v>
      </c>
      <c r="J35" s="4">
        <f aca="true" t="shared" si="4" ref="J35:J41">SUM(H35:I35)</f>
        <v>194</v>
      </c>
      <c r="K35" s="1">
        <f>VLOOKUP(A:A,'Rangliste ab 9.Rang'!A:K,11,FALSE)</f>
        <v>83</v>
      </c>
      <c r="L35" s="1">
        <f>VLOOKUP(A:A,'Rangliste ab 9.Rang'!A:L,12,FALSE)</f>
        <v>87</v>
      </c>
      <c r="M35" s="4">
        <f aca="true" t="shared" si="5" ref="M35:M41">SUM(K35:L35)</f>
        <v>170</v>
      </c>
      <c r="N35" s="1">
        <f>VLOOKUP(A:A,'Rangliste ab 9.Rang'!A:N,14,FALSE)</f>
        <v>93</v>
      </c>
      <c r="O35" s="1">
        <f>VLOOKUP(A:A,'Rangliste ab 9.Rang'!A:O,15,FALSE)</f>
        <v>88</v>
      </c>
      <c r="P35" s="4">
        <f aca="true" t="shared" si="6" ref="P35:P41">SUM(N35:O35)</f>
        <v>181</v>
      </c>
      <c r="Q35" s="4">
        <f aca="true" t="shared" si="7" ref="Q35:Q41">SUM(P35,M35,J35)</f>
        <v>545</v>
      </c>
      <c r="R35" s="1"/>
      <c r="S35" s="94"/>
    </row>
    <row r="36" spans="1:19" ht="12.75">
      <c r="A36" s="97">
        <v>86</v>
      </c>
      <c r="C36" s="1" t="str">
        <f>VLOOKUP(A:A,Gutpunkte!A:B,2,FALSE)</f>
        <v>Grünig Michael</v>
      </c>
      <c r="D36" s="1">
        <f>VLOOKUP(A:A,Gutpunkte!A:D,4,FALSE)</f>
        <v>92</v>
      </c>
      <c r="E36" s="1" t="str">
        <f>VLOOKUP(A:A,Gutpunkte!A:E,5,FALSE)</f>
        <v>MI</v>
      </c>
      <c r="F36" s="1"/>
      <c r="G36" s="1" t="str">
        <f>VLOOKUP(A:A,Gutpunkte!A:C,3,FALSE)</f>
        <v>Sutz-Lattrigen</v>
      </c>
      <c r="H36" s="1">
        <f>VLOOKUP(A:A,'Rangliste ab 9.Rang'!A:H,8,FALSE)</f>
        <v>95</v>
      </c>
      <c r="I36" s="1">
        <f>VLOOKUP(A:A,'Rangliste ab 9.Rang'!A:I,9,FALSE)</f>
        <v>98</v>
      </c>
      <c r="J36" s="4">
        <f t="shared" si="4"/>
        <v>193</v>
      </c>
      <c r="K36" s="1">
        <f>VLOOKUP(A:A,'Rangliste ab 9.Rang'!A:K,11,FALSE)</f>
        <v>90</v>
      </c>
      <c r="L36" s="1">
        <f>VLOOKUP(A:A,'Rangliste ab 9.Rang'!A:L,12,FALSE)</f>
        <v>88</v>
      </c>
      <c r="M36" s="4">
        <f t="shared" si="5"/>
        <v>178</v>
      </c>
      <c r="N36" s="1">
        <f>VLOOKUP(A:A,'Rangliste ab 9.Rang'!A:N,14,FALSE)</f>
        <v>94</v>
      </c>
      <c r="O36" s="1">
        <f>VLOOKUP(A:A,'Rangliste ab 9.Rang'!A:O,15,FALSE)</f>
        <v>91</v>
      </c>
      <c r="P36" s="4">
        <f t="shared" si="6"/>
        <v>185</v>
      </c>
      <c r="Q36" s="4">
        <f t="shared" si="7"/>
        <v>556</v>
      </c>
      <c r="R36" s="1"/>
      <c r="S36" s="94"/>
    </row>
    <row r="37" spans="1:19" ht="12.75">
      <c r="A37" s="97">
        <v>318</v>
      </c>
      <c r="C37" s="1" t="str">
        <f>VLOOKUP(A:A,Gutpunkte!A:B,2,FALSE)</f>
        <v>Frauchiger Sabrina</v>
      </c>
      <c r="D37" s="1">
        <f>VLOOKUP(A:A,Gutpunkte!A:D,4,FALSE)</f>
        <v>94</v>
      </c>
      <c r="E37" s="1" t="str">
        <f>VLOOKUP(A:A,Gutpunkte!A:E,5,FALSE)</f>
        <v>MI</v>
      </c>
      <c r="F37" s="1"/>
      <c r="G37" s="1" t="str">
        <f>VLOOKUP(A:A,Gutpunkte!A:C,3,FALSE)</f>
        <v>Boll</v>
      </c>
      <c r="H37" s="1">
        <f>VLOOKUP(A:A,'Rangliste ab 9.Rang'!A:H,8,FALSE)</f>
        <v>97</v>
      </c>
      <c r="I37" s="1">
        <f>VLOOKUP(A:A,'Rangliste ab 9.Rang'!A:I,9,FALSE)</f>
        <v>98</v>
      </c>
      <c r="J37" s="4">
        <f t="shared" si="4"/>
        <v>195</v>
      </c>
      <c r="K37" s="1">
        <f>VLOOKUP(A:A,'Rangliste ab 9.Rang'!A:K,11,FALSE)</f>
        <v>78</v>
      </c>
      <c r="L37" s="1">
        <f>VLOOKUP(A:A,'Rangliste ab 9.Rang'!A:L,12,FALSE)</f>
        <v>87</v>
      </c>
      <c r="M37" s="4">
        <f t="shared" si="5"/>
        <v>165</v>
      </c>
      <c r="N37" s="1">
        <f>VLOOKUP(A:A,'Rangliste ab 9.Rang'!A:N,14,FALSE)</f>
        <v>90</v>
      </c>
      <c r="O37" s="1">
        <f>VLOOKUP(A:A,'Rangliste ab 9.Rang'!A:O,15,FALSE)</f>
        <v>95</v>
      </c>
      <c r="P37" s="4">
        <f t="shared" si="6"/>
        <v>185</v>
      </c>
      <c r="Q37" s="4">
        <f t="shared" si="7"/>
        <v>545</v>
      </c>
      <c r="R37" s="1"/>
      <c r="S37" s="94"/>
    </row>
    <row r="38" spans="1:19" ht="12.75">
      <c r="A38" s="97">
        <v>288</v>
      </c>
      <c r="C38" s="1" t="str">
        <f>VLOOKUP(A:A,Gutpunkte!A:B,2,FALSE)</f>
        <v>Heynen Michelle</v>
      </c>
      <c r="D38" s="1">
        <f>VLOOKUP(A:A,Gutpunkte!A:D,4,FALSE)</f>
        <v>96</v>
      </c>
      <c r="E38" s="1" t="str">
        <f>VLOOKUP(A:A,Gutpunkte!A:E,5,FALSE)</f>
        <v>MI</v>
      </c>
      <c r="F38" s="1"/>
      <c r="G38" s="1" t="str">
        <f>VLOOKUP(A:A,Gutpunkte!A:C,3,FALSE)</f>
        <v>Bern</v>
      </c>
      <c r="H38" s="1">
        <f>VLOOKUP(A:A,'Rangliste ab 9.Rang'!A:H,8,FALSE)</f>
        <v>97</v>
      </c>
      <c r="I38" s="1">
        <f>VLOOKUP(A:A,'Rangliste ab 9.Rang'!A:I,9,FALSE)</f>
        <v>96</v>
      </c>
      <c r="J38" s="4">
        <f t="shared" si="4"/>
        <v>193</v>
      </c>
      <c r="K38" s="1">
        <f>VLOOKUP(A:A,'Rangliste ab 9.Rang'!A:K,11,FALSE)</f>
        <v>82</v>
      </c>
      <c r="L38" s="1">
        <f>VLOOKUP(A:A,'Rangliste ab 9.Rang'!A:L,12,FALSE)</f>
        <v>91</v>
      </c>
      <c r="M38" s="4">
        <f t="shared" si="5"/>
        <v>173</v>
      </c>
      <c r="N38" s="1">
        <f>VLOOKUP(A:A,'Rangliste ab 9.Rang'!A:N,14,FALSE)</f>
        <v>89</v>
      </c>
      <c r="O38" s="1">
        <f>VLOOKUP(A:A,'Rangliste ab 9.Rang'!A:O,15,FALSE)</f>
        <v>93</v>
      </c>
      <c r="P38" s="4">
        <f t="shared" si="6"/>
        <v>182</v>
      </c>
      <c r="Q38" s="4">
        <f t="shared" si="7"/>
        <v>548</v>
      </c>
      <c r="R38" s="1"/>
      <c r="S38" s="94"/>
    </row>
    <row r="39" spans="1:19" ht="12.75">
      <c r="A39" s="97">
        <v>305</v>
      </c>
      <c r="C39" s="1" t="str">
        <f>VLOOKUP(A:A,Gutpunkte!A:B,2,FALSE)</f>
        <v>Hofstetter Jasmin</v>
      </c>
      <c r="D39" s="1">
        <f>VLOOKUP(A:A,Gutpunkte!A:D,4,FALSE)</f>
        <v>96</v>
      </c>
      <c r="E39" s="1" t="str">
        <f>VLOOKUP(A:A,Gutpunkte!A:E,5,FALSE)</f>
        <v>MI</v>
      </c>
      <c r="F39" s="1"/>
      <c r="G39" s="1" t="str">
        <f>VLOOKUP(A:A,Gutpunkte!A:C,3,FALSE)</f>
        <v>Gümmenen</v>
      </c>
      <c r="H39" s="1">
        <f>VLOOKUP(A:A,'Rangliste ab 9.Rang'!A:H,8,FALSE)</f>
        <v>90</v>
      </c>
      <c r="I39" s="1">
        <f>VLOOKUP(A:A,'Rangliste ab 9.Rang'!A:I,9,FALSE)</f>
        <v>98</v>
      </c>
      <c r="J39" s="4">
        <f t="shared" si="4"/>
        <v>188</v>
      </c>
      <c r="K39" s="1">
        <f>VLOOKUP(A:A,'Rangliste ab 9.Rang'!A:K,11,FALSE)</f>
        <v>85</v>
      </c>
      <c r="L39" s="1">
        <f>VLOOKUP(A:A,'Rangliste ab 9.Rang'!A:L,12,FALSE)</f>
        <v>86</v>
      </c>
      <c r="M39" s="4">
        <f t="shared" si="5"/>
        <v>171</v>
      </c>
      <c r="N39" s="1">
        <f>VLOOKUP(A:A,'Rangliste ab 9.Rang'!A:N,14,FALSE)</f>
        <v>67</v>
      </c>
      <c r="O39" s="1">
        <f>VLOOKUP(A:A,'Rangliste ab 9.Rang'!A:O,15,FALSE)</f>
        <v>79</v>
      </c>
      <c r="P39" s="4">
        <f t="shared" si="6"/>
        <v>146</v>
      </c>
      <c r="Q39" s="4">
        <f t="shared" si="7"/>
        <v>505</v>
      </c>
      <c r="R39" s="1"/>
      <c r="S39" s="94"/>
    </row>
    <row r="40" spans="1:19" ht="12.75">
      <c r="A40" s="97">
        <v>110</v>
      </c>
      <c r="C40" s="1" t="str">
        <f>VLOOKUP(A:A,Gutpunkte!A:B,2,FALSE)</f>
        <v>Jakob Anton</v>
      </c>
      <c r="D40" s="1">
        <f>VLOOKUP(A:A,Gutpunkte!A:D,4,FALSE)</f>
        <v>69</v>
      </c>
      <c r="E40" s="1" t="str">
        <f>VLOOKUP(A:A,Gutpunkte!A:E,5,FALSE)</f>
        <v>MI</v>
      </c>
      <c r="F40" s="1"/>
      <c r="G40" s="1" t="str">
        <f>VLOOKUP(A:A,Gutpunkte!A:C,3,FALSE)</f>
        <v>Rüeggisberg</v>
      </c>
      <c r="H40" s="1">
        <f>VLOOKUP(A:A,'Rangliste ab 9.Rang'!A:H,8,FALSE)</f>
        <v>98</v>
      </c>
      <c r="I40" s="1">
        <f>VLOOKUP(A:A,'Rangliste ab 9.Rang'!A:I,9,FALSE)</f>
        <v>92</v>
      </c>
      <c r="J40" s="4">
        <f t="shared" si="4"/>
        <v>190</v>
      </c>
      <c r="K40" s="1">
        <f>VLOOKUP(A:A,'Rangliste ab 9.Rang'!A:K,11,FALSE)</f>
        <v>79</v>
      </c>
      <c r="L40" s="1">
        <f>VLOOKUP(A:A,'Rangliste ab 9.Rang'!A:L,12,FALSE)</f>
        <v>74</v>
      </c>
      <c r="M40" s="4">
        <f t="shared" si="5"/>
        <v>153</v>
      </c>
      <c r="N40" s="1">
        <f>VLOOKUP(A:A,'Rangliste ab 9.Rang'!A:N,14,FALSE)</f>
        <v>94</v>
      </c>
      <c r="O40" s="1">
        <f>VLOOKUP(A:A,'Rangliste ab 9.Rang'!A:O,15,FALSE)</f>
        <v>93</v>
      </c>
      <c r="P40" s="4">
        <f t="shared" si="6"/>
        <v>187</v>
      </c>
      <c r="Q40" s="4">
        <f t="shared" si="7"/>
        <v>530</v>
      </c>
      <c r="R40" s="1"/>
      <c r="S40" s="94"/>
    </row>
    <row r="41" spans="1:19" ht="12.75">
      <c r="A41" s="97">
        <v>177</v>
      </c>
      <c r="C41" s="1" t="str">
        <f>VLOOKUP(A:A,Gutpunkte!A:B,2,FALSE)</f>
        <v>Rohrbach Fritz</v>
      </c>
      <c r="D41" s="1">
        <f>VLOOKUP(A:A,Gutpunkte!A:D,4,FALSE)</f>
        <v>67</v>
      </c>
      <c r="E41" s="1" t="str">
        <f>VLOOKUP(A:A,Gutpunkte!A:E,5,FALSE)</f>
        <v>MI</v>
      </c>
      <c r="F41" s="1"/>
      <c r="G41" s="1" t="str">
        <f>VLOOKUP(A:A,Gutpunkte!A:C,3,FALSE)</f>
        <v>Niedermuhlern</v>
      </c>
      <c r="H41" s="1">
        <f>VLOOKUP(A:A,'Rangliste ab 9.Rang'!A:H,8,FALSE)</f>
        <v>96</v>
      </c>
      <c r="I41" s="1">
        <f>VLOOKUP(A:A,'Rangliste ab 9.Rang'!A:I,9,FALSE)</f>
        <v>97</v>
      </c>
      <c r="J41" s="4">
        <f t="shared" si="4"/>
        <v>193</v>
      </c>
      <c r="K41" s="1">
        <f>VLOOKUP(A:A,'Rangliste ab 9.Rang'!A:K,11,FALSE)</f>
        <v>79</v>
      </c>
      <c r="L41" s="1">
        <f>VLOOKUP(A:A,'Rangliste ab 9.Rang'!A:L,12,FALSE)</f>
        <v>75</v>
      </c>
      <c r="M41" s="4">
        <f t="shared" si="5"/>
        <v>154</v>
      </c>
      <c r="N41" s="1">
        <f>VLOOKUP(A:A,'Rangliste ab 9.Rang'!A:N,14,FALSE)</f>
        <v>91</v>
      </c>
      <c r="O41" s="1">
        <f>VLOOKUP(A:A,'Rangliste ab 9.Rang'!A:O,15,FALSE)</f>
        <v>91</v>
      </c>
      <c r="P41" s="4">
        <f t="shared" si="6"/>
        <v>182</v>
      </c>
      <c r="Q41" s="4">
        <f t="shared" si="7"/>
        <v>529</v>
      </c>
      <c r="R41" s="1"/>
      <c r="S41" s="94"/>
    </row>
    <row r="42" spans="1:19" ht="12.75">
      <c r="A42" s="97"/>
      <c r="C42" s="1"/>
      <c r="D42" s="1"/>
      <c r="E42" s="1"/>
      <c r="F42" s="1"/>
      <c r="G42" s="1"/>
      <c r="Q42" s="4">
        <f>SUM(Q35:Q41)</f>
        <v>3758</v>
      </c>
      <c r="S42" s="127">
        <f>Q42/7</f>
        <v>536.8571428571429</v>
      </c>
    </row>
    <row r="43" spans="1:19" ht="12.75">
      <c r="A43" s="97"/>
      <c r="C43" s="1"/>
      <c r="D43" s="1"/>
      <c r="E43" s="1"/>
      <c r="F43" s="1"/>
      <c r="G43" s="1"/>
      <c r="Q43" s="4"/>
      <c r="S43" s="94"/>
    </row>
    <row r="44" spans="1:19" ht="12.75">
      <c r="A44" s="97"/>
      <c r="Q44" s="4"/>
      <c r="S44" s="94"/>
    </row>
    <row r="45" spans="1:19" ht="15.75">
      <c r="A45" s="97"/>
      <c r="B45" s="9">
        <v>4</v>
      </c>
      <c r="C45" s="9" t="s">
        <v>84</v>
      </c>
      <c r="D45" s="9"/>
      <c r="E45" s="9"/>
      <c r="F45" s="9"/>
      <c r="G45" s="17">
        <f>S52</f>
        <v>518.8</v>
      </c>
      <c r="Q45" s="9"/>
      <c r="R45" s="9"/>
      <c r="S45" s="95"/>
    </row>
    <row r="46" spans="1:19" ht="12.75">
      <c r="A46" s="97"/>
      <c r="S46" s="94"/>
    </row>
    <row r="47" spans="1:19" ht="12.75">
      <c r="A47" s="97">
        <v>85</v>
      </c>
      <c r="C47" s="1" t="str">
        <f>VLOOKUP(A:A,Gutpunkte!A:B,2,FALSE)</f>
        <v>Grogg Roger</v>
      </c>
      <c r="D47" s="1">
        <f>VLOOKUP(A:A,Gutpunkte!A:D,4,FALSE)</f>
        <v>66</v>
      </c>
      <c r="E47" s="1" t="str">
        <f>VLOOKUP(A:A,Gutpunkte!A:E,5,FALSE)</f>
        <v>EM</v>
      </c>
      <c r="F47" s="1"/>
      <c r="G47" s="1" t="str">
        <f>VLOOKUP(A:A,Gutpunkte!A:C,3,FALSE)</f>
        <v>Münsingen</v>
      </c>
      <c r="H47" s="1">
        <f>VLOOKUP(A:A,'Rangliste ab 9.Rang'!A:H,8,FALSE)</f>
        <v>93</v>
      </c>
      <c r="I47" s="1">
        <f>VLOOKUP(A:A,'Rangliste ab 9.Rang'!A:I,9,FALSE)</f>
        <v>93</v>
      </c>
      <c r="J47" s="4">
        <f>SUM(H47:I47)</f>
        <v>186</v>
      </c>
      <c r="K47" s="1">
        <f>VLOOKUP(A:A,'Rangliste ab 9.Rang'!A:K,11,FALSE)</f>
        <v>81</v>
      </c>
      <c r="L47" s="1">
        <f>VLOOKUP(A:A,'Rangliste ab 9.Rang'!A:L,12,FALSE)</f>
        <v>75</v>
      </c>
      <c r="M47" s="4">
        <f>SUM(K47:L47)</f>
        <v>156</v>
      </c>
      <c r="N47" s="1">
        <f>VLOOKUP(A:A,'Rangliste ab 9.Rang'!A:N,14,FALSE)</f>
        <v>90</v>
      </c>
      <c r="O47" s="1">
        <f>VLOOKUP(A:A,'Rangliste ab 9.Rang'!A:O,15,FALSE)</f>
        <v>90</v>
      </c>
      <c r="P47" s="4">
        <f>SUM(N47:O47)</f>
        <v>180</v>
      </c>
      <c r="Q47" s="4">
        <f>SUM(P47,M47,J47)</f>
        <v>522</v>
      </c>
      <c r="S47" s="94"/>
    </row>
    <row r="48" spans="1:19" ht="12.75">
      <c r="A48" s="97">
        <v>116</v>
      </c>
      <c r="C48" s="1" t="str">
        <f>VLOOKUP(A:A,Gutpunkte!A:B,2,FALSE)</f>
        <v>Juon Ignaz</v>
      </c>
      <c r="D48" s="1">
        <f>VLOOKUP(A:A,Gutpunkte!A:D,4,FALSE)</f>
        <v>57</v>
      </c>
      <c r="E48" s="1" t="str">
        <f>VLOOKUP(A:A,Gutpunkte!A:E,5,FALSE)</f>
        <v>EM</v>
      </c>
      <c r="F48" s="1"/>
      <c r="G48" s="1" t="str">
        <f>VLOOKUP(A:A,Gutpunkte!A:C,3,FALSE)</f>
        <v>Solothurn</v>
      </c>
      <c r="H48" s="1">
        <f>VLOOKUP(A:A,'Rangliste ab 9.Rang'!A:H,8,FALSE)</f>
        <v>94</v>
      </c>
      <c r="I48" s="4">
        <f>VLOOKUP(A:A,'Rangliste ab 9.Rang'!A:I,9,FALSE)</f>
        <v>95</v>
      </c>
      <c r="J48" s="4">
        <f>SUM(H48:I48)</f>
        <v>189</v>
      </c>
      <c r="K48" s="1">
        <f>VLOOKUP(A:A,'Rangliste ab 9.Rang'!A:K,11,FALSE)</f>
        <v>79</v>
      </c>
      <c r="L48" s="1">
        <f>VLOOKUP(A:A,'Rangliste ab 9.Rang'!A:L,12,FALSE)</f>
        <v>80</v>
      </c>
      <c r="M48" s="4">
        <f>SUM(K48:L48)</f>
        <v>159</v>
      </c>
      <c r="N48" s="1">
        <f>VLOOKUP(A:A,'Rangliste ab 9.Rang'!A:N,14,FALSE)</f>
        <v>86</v>
      </c>
      <c r="O48" s="1">
        <f>VLOOKUP(A:A,'Rangliste ab 9.Rang'!A:O,15,FALSE)</f>
        <v>86</v>
      </c>
      <c r="P48" s="4">
        <f>SUM(N48:O48)</f>
        <v>172</v>
      </c>
      <c r="Q48" s="4">
        <f>SUM(P48,M48,J48)</f>
        <v>520</v>
      </c>
      <c r="R48" s="1"/>
      <c r="S48" s="94"/>
    </row>
    <row r="49" spans="1:19" ht="12.75">
      <c r="A49" s="97">
        <v>315</v>
      </c>
      <c r="C49" s="1" t="str">
        <f>VLOOKUP(A:A,Gutpunkte!A:B,2,FALSE)</f>
        <v>Baumann Christoph</v>
      </c>
      <c r="D49" s="1">
        <f>VLOOKUP(A:A,Gutpunkte!A:D,4,FALSE)</f>
        <v>91</v>
      </c>
      <c r="E49" s="1" t="str">
        <f>VLOOKUP(A:A,Gutpunkte!A:E,5,FALSE)</f>
        <v>EM</v>
      </c>
      <c r="F49" s="1"/>
      <c r="G49" s="1" t="str">
        <f>VLOOKUP(A:A,Gutpunkte!A:C,3,FALSE)</f>
        <v>Huttwil</v>
      </c>
      <c r="H49" s="1">
        <f>VLOOKUP(A:A,'Rangliste ab 9.Rang'!A:H,8,FALSE)</f>
        <v>94</v>
      </c>
      <c r="I49" s="1">
        <f>VLOOKUP(A:A,'Rangliste ab 9.Rang'!A:I,9,FALSE)</f>
        <v>97</v>
      </c>
      <c r="J49" s="4">
        <f>SUM(H49:I49)</f>
        <v>191</v>
      </c>
      <c r="K49" s="1">
        <f>VLOOKUP(A:A,'Rangliste ab 9.Rang'!A:K,11,FALSE)</f>
        <v>73</v>
      </c>
      <c r="L49" s="1">
        <f>VLOOKUP(A:A,'Rangliste ab 9.Rang'!A:L,12,FALSE)</f>
        <v>82</v>
      </c>
      <c r="M49" s="4">
        <f>SUM(K49:L49)</f>
        <v>155</v>
      </c>
      <c r="N49" s="1">
        <f>VLOOKUP(A:A,'Rangliste ab 9.Rang'!A:N,14,FALSE)</f>
        <v>81</v>
      </c>
      <c r="O49" s="1">
        <f>VLOOKUP(A:A,'Rangliste ab 9.Rang'!A:O,15,FALSE)</f>
        <v>81</v>
      </c>
      <c r="P49" s="4">
        <f>SUM(N49:O49)</f>
        <v>162</v>
      </c>
      <c r="Q49" s="4">
        <f>SUM(P49,M49,J49)</f>
        <v>508</v>
      </c>
      <c r="R49" s="1"/>
      <c r="S49" s="94"/>
    </row>
    <row r="50" spans="1:19" ht="12.75">
      <c r="A50" s="97">
        <v>139</v>
      </c>
      <c r="C50" s="1" t="str">
        <f>VLOOKUP(A:A,Gutpunkte!A:B,2,FALSE)</f>
        <v>Leuenberger Adrian</v>
      </c>
      <c r="D50" s="1">
        <f>VLOOKUP(A:A,Gutpunkte!A:D,4,FALSE)</f>
        <v>91</v>
      </c>
      <c r="E50" s="1" t="str">
        <f>VLOOKUP(A:A,Gutpunkte!A:E,5,FALSE)</f>
        <v>EM</v>
      </c>
      <c r="F50" s="1"/>
      <c r="G50" s="1" t="str">
        <f>VLOOKUP(A:A,Gutpunkte!A:C,3,FALSE)</f>
        <v>Huttwil</v>
      </c>
      <c r="H50" s="23">
        <f>VLOOKUP(A:A,'Rangliste ab 9.Rang'!A:H,8,FALSE)</f>
        <v>93</v>
      </c>
      <c r="I50" s="23">
        <f>VLOOKUP(A:A,'Rangliste ab 9.Rang'!A:I,9,FALSE)</f>
        <v>98</v>
      </c>
      <c r="J50" s="4">
        <f>SUM(H50:I50)</f>
        <v>191</v>
      </c>
      <c r="K50" s="23">
        <f>VLOOKUP(A:A,'Rangliste ab 9.Rang'!A:K,11,FALSE)</f>
        <v>79</v>
      </c>
      <c r="L50" s="23">
        <f>VLOOKUP(A:A,'Rangliste ab 9.Rang'!A:L,12,FALSE)</f>
        <v>88</v>
      </c>
      <c r="M50" s="4">
        <f>SUM(K50:L50)</f>
        <v>167</v>
      </c>
      <c r="N50" s="23">
        <f>VLOOKUP(A:A,'Rangliste ab 9.Rang'!A:N,14,FALSE)</f>
        <v>96</v>
      </c>
      <c r="O50" s="23">
        <f>VLOOKUP(A:A,'Rangliste ab 9.Rang'!A:O,15,FALSE)</f>
        <v>93</v>
      </c>
      <c r="P50" s="4">
        <f>SUM(N50:O50)</f>
        <v>189</v>
      </c>
      <c r="Q50" s="4">
        <f>SUM(P50,M50,J50)</f>
        <v>547</v>
      </c>
      <c r="R50" s="1"/>
      <c r="S50" s="94"/>
    </row>
    <row r="51" spans="1:19" ht="12.75">
      <c r="A51" s="97">
        <v>316</v>
      </c>
      <c r="C51" s="1" t="str">
        <f>VLOOKUP(A:A,Gutpunkte!A:B,2,FALSE)</f>
        <v>Baumann Philippe</v>
      </c>
      <c r="D51" s="1">
        <f>VLOOKUP(A:A,Gutpunkte!A:D,4,FALSE)</f>
        <v>91</v>
      </c>
      <c r="E51" s="1" t="str">
        <f>VLOOKUP(A:A,Gutpunkte!A:E,5,FALSE)</f>
        <v>EM</v>
      </c>
      <c r="F51" s="1"/>
      <c r="G51" s="1" t="str">
        <f>VLOOKUP(A:A,Gutpunkte!A:C,3,FALSE)</f>
        <v>Huttwil</v>
      </c>
      <c r="H51" s="1">
        <f>VLOOKUP(A:A,'Rangliste ab 9.Rang'!A:H,8,FALSE)</f>
        <v>90</v>
      </c>
      <c r="I51" s="1">
        <f>VLOOKUP(A:A,'Rangliste ab 9.Rang'!A:I,9,FALSE)</f>
        <v>92</v>
      </c>
      <c r="J51" s="4">
        <f>SUM(H51:I51)</f>
        <v>182</v>
      </c>
      <c r="K51" s="1">
        <f>VLOOKUP(A:A,'Rangliste ab 9.Rang'!A:K,11,FALSE)</f>
        <v>81</v>
      </c>
      <c r="L51" s="1">
        <f>VLOOKUP(A:A,'Rangliste ab 9.Rang'!A:L,12,FALSE)</f>
        <v>76</v>
      </c>
      <c r="M51" s="4">
        <f>SUM(K51:L51)</f>
        <v>157</v>
      </c>
      <c r="N51" s="1">
        <f>VLOOKUP(A:A,'Rangliste ab 9.Rang'!A:N,14,FALSE)</f>
        <v>79</v>
      </c>
      <c r="O51" s="1">
        <f>VLOOKUP(A:A,'Rangliste ab 9.Rang'!A:O,15,FALSE)</f>
        <v>79</v>
      </c>
      <c r="P51" s="4">
        <f>SUM(N51:O51)</f>
        <v>158</v>
      </c>
      <c r="Q51" s="4">
        <f>SUM(P51,M51,J51)</f>
        <v>497</v>
      </c>
      <c r="R51" s="1"/>
      <c r="S51" s="94"/>
    </row>
    <row r="52" spans="1:19" ht="12.75">
      <c r="A52" s="97"/>
      <c r="Q52" s="4">
        <f>SUM(Q45:Q51)</f>
        <v>2594</v>
      </c>
      <c r="S52" s="94">
        <f>Q52/5</f>
        <v>518.8</v>
      </c>
    </row>
    <row r="53" spans="1:19" s="9" customFormat="1" ht="15.75">
      <c r="A53" s="98"/>
      <c r="B53"/>
      <c r="C53"/>
      <c r="D53"/>
      <c r="E53"/>
      <c r="F53"/>
      <c r="G53"/>
      <c r="H53" s="21"/>
      <c r="I53" s="21"/>
      <c r="J53" s="4"/>
      <c r="K53" s="21"/>
      <c r="L53" s="21"/>
      <c r="M53" s="4"/>
      <c r="N53" s="21"/>
      <c r="O53" s="21"/>
      <c r="P53" s="4"/>
      <c r="Q53"/>
      <c r="R53"/>
      <c r="S53" s="94"/>
    </row>
    <row r="54" spans="1:19" ht="12.75">
      <c r="A54" s="97"/>
      <c r="S54" s="94"/>
    </row>
    <row r="55" spans="1:19" ht="12.75">
      <c r="A55" s="97"/>
      <c r="S55" s="94"/>
    </row>
    <row r="56" spans="1:19" ht="12.75">
      <c r="A56" s="97"/>
      <c r="S56" s="94"/>
    </row>
    <row r="57" spans="1:19" ht="12.75">
      <c r="A57" s="97"/>
      <c r="S57" s="94"/>
    </row>
    <row r="62" spans="6:18" ht="12.75">
      <c r="F62" s="1"/>
      <c r="G62" s="1"/>
      <c r="Q62" s="1"/>
      <c r="R62" s="1"/>
    </row>
    <row r="63" spans="3:19" ht="15.75">
      <c r="C63" s="9"/>
      <c r="D63" s="9"/>
      <c r="E63" s="9"/>
      <c r="F63" s="9"/>
      <c r="G63" s="9"/>
      <c r="H63" s="22"/>
      <c r="Q63" s="9"/>
      <c r="R63" s="9"/>
      <c r="S63" s="14"/>
    </row>
    <row r="64" ht="12.75">
      <c r="H64" s="22"/>
    </row>
    <row r="65" spans="4:18" ht="12.75">
      <c r="D65" s="1"/>
      <c r="E65" s="1"/>
      <c r="F65" s="1"/>
      <c r="G65" s="1"/>
      <c r="Q65" s="1"/>
      <c r="R65" s="4"/>
    </row>
    <row r="66" spans="4:18" ht="12.75">
      <c r="D66" s="1"/>
      <c r="E66" s="1"/>
      <c r="F66" s="1"/>
      <c r="G66" s="1"/>
      <c r="Q66" s="1"/>
      <c r="R66" s="4"/>
    </row>
    <row r="67" spans="4:18" ht="12.75">
      <c r="D67" s="1"/>
      <c r="E67" s="1"/>
      <c r="F67" s="1"/>
      <c r="G67" s="1"/>
      <c r="Q67" s="1"/>
      <c r="R67" s="4"/>
    </row>
    <row r="68" spans="4:18" ht="12.75">
      <c r="D68" s="1"/>
      <c r="E68" s="1"/>
      <c r="F68" s="1"/>
      <c r="G68" s="1"/>
      <c r="Q68" s="1"/>
      <c r="R68" s="4"/>
    </row>
    <row r="69" spans="4:18" ht="12.75">
      <c r="D69" s="1"/>
      <c r="E69" s="1"/>
      <c r="F69" s="1"/>
      <c r="G69" s="1"/>
      <c r="Q69" s="1"/>
      <c r="R69" s="4"/>
    </row>
    <row r="70" spans="4:18" ht="12.75">
      <c r="D70" s="1"/>
      <c r="E70" s="1"/>
      <c r="F70" s="1"/>
      <c r="G70" s="1"/>
      <c r="Q70" s="1"/>
      <c r="R70" s="4"/>
    </row>
    <row r="71" spans="4:21" ht="12.75">
      <c r="D71" s="1"/>
      <c r="E71" s="1"/>
      <c r="F71" s="1"/>
      <c r="G71" s="1"/>
      <c r="Q71" s="1"/>
      <c r="R71" s="4"/>
      <c r="T71" s="1"/>
      <c r="U71" s="1"/>
    </row>
    <row r="72" spans="4:21" ht="12.75">
      <c r="D72" s="1"/>
      <c r="E72" s="1"/>
      <c r="F72" s="1"/>
      <c r="G72" s="1"/>
      <c r="Q72" s="1"/>
      <c r="R72" s="4"/>
      <c r="T72" s="1"/>
      <c r="U72" s="1"/>
    </row>
    <row r="73" spans="8:21" ht="12.75">
      <c r="H73" s="22"/>
      <c r="R73" s="4"/>
      <c r="T73" s="1"/>
      <c r="U73" s="1"/>
    </row>
    <row r="74" spans="3:21" ht="12.75">
      <c r="C74" s="1"/>
      <c r="D74" s="1"/>
      <c r="E74" s="1"/>
      <c r="F74" s="1"/>
      <c r="G74" s="1"/>
      <c r="Q74" s="4"/>
      <c r="R74" s="1"/>
      <c r="T74" s="1"/>
      <c r="U74" s="1"/>
    </row>
    <row r="75" spans="3:21" ht="12.75">
      <c r="C75" s="1"/>
      <c r="D75" s="1"/>
      <c r="E75" s="1"/>
      <c r="F75" s="1"/>
      <c r="G75" s="1"/>
      <c r="Q75" s="4"/>
      <c r="R75" s="1"/>
      <c r="T75" s="1"/>
      <c r="U75" s="1"/>
    </row>
    <row r="76" spans="3:21" ht="12.75">
      <c r="C76" s="1"/>
      <c r="D76" s="1"/>
      <c r="E76" s="1"/>
      <c r="F76" s="1"/>
      <c r="G76" s="1"/>
      <c r="Q76" s="4"/>
      <c r="R76" s="1"/>
      <c r="T76" s="1"/>
      <c r="U76" s="1"/>
    </row>
    <row r="77" spans="3:21" ht="12.75">
      <c r="C77" s="1"/>
      <c r="D77" s="1"/>
      <c r="E77" s="1"/>
      <c r="F77" s="1"/>
      <c r="G77" s="1"/>
      <c r="Q77" s="4"/>
      <c r="R77" s="1"/>
      <c r="T77" s="1"/>
      <c r="U77" s="1"/>
    </row>
    <row r="78" spans="3:21" ht="12.75">
      <c r="C78" s="1"/>
      <c r="D78" s="1"/>
      <c r="E78" s="1"/>
      <c r="F78" s="1"/>
      <c r="G78" s="1"/>
      <c r="Q78" s="4"/>
      <c r="R78" s="1"/>
      <c r="T78" s="1"/>
      <c r="U78" s="1"/>
    </row>
    <row r="79" spans="3:18" ht="12.75">
      <c r="C79" s="1"/>
      <c r="D79" s="1"/>
      <c r="E79" s="1"/>
      <c r="F79" s="1"/>
      <c r="G79" s="1"/>
      <c r="Q79" s="4"/>
      <c r="R79" s="1"/>
    </row>
    <row r="80" spans="3:18" ht="12.75">
      <c r="C80" s="1"/>
      <c r="D80" s="1"/>
      <c r="E80" s="1"/>
      <c r="F80" s="1"/>
      <c r="G80" s="1"/>
      <c r="Q80" s="4"/>
      <c r="R80" s="1"/>
    </row>
    <row r="81" spans="3:18" ht="12.75">
      <c r="C81" s="1"/>
      <c r="D81" s="1"/>
      <c r="E81" s="1"/>
      <c r="F81" s="1"/>
      <c r="G81" s="1"/>
      <c r="Q81" s="4"/>
      <c r="R81" s="1"/>
    </row>
  </sheetData>
  <sheetProtection selectLockedCells="1"/>
  <mergeCells count="3">
    <mergeCell ref="B6:S6"/>
    <mergeCell ref="B2:S2"/>
    <mergeCell ref="B3:S3"/>
  </mergeCells>
  <printOptions/>
  <pageMargins left="0.3937007874015748" right="0.3937007874015748" top="0.31496062992125984" bottom="0.31496062992125984" header="0.5118110236220472" footer="0.5118110236220472"/>
  <pageSetup horizontalDpi="600" verticalDpi="600" orientation="portrait" paperSize="9" scale="93" r:id="rId2"/>
  <ignoredErrors>
    <ignoredError sqref="S32 S20 S5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Oesch</dc:creator>
  <cp:keywords/>
  <dc:description/>
  <cp:lastModifiedBy>Ernst Nydegger</cp:lastModifiedBy>
  <cp:lastPrinted>2011-08-07T14:44:57Z</cp:lastPrinted>
  <dcterms:created xsi:type="dcterms:W3CDTF">2005-08-08T11:01:07Z</dcterms:created>
  <dcterms:modified xsi:type="dcterms:W3CDTF">2011-08-07T18:43:16Z</dcterms:modified>
  <cp:category/>
  <cp:version/>
  <cp:contentType/>
  <cp:contentStatus/>
</cp:coreProperties>
</file>